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4" sheetId="10" r:id="rId10"/>
    <sheet name="GT485" sheetId="11" r:id="rId11"/>
    <sheet name="DC48" sheetId="12" r:id="rId12"/>
  </sheets>
  <definedNames>
    <definedName name="_xlnm.Print_Area" localSheetId="7">'DC42'!$A$1:$AA$43</definedName>
    <definedName name="_xlnm.Print_Area" localSheetId="11">'DC48'!$A$1:$AA$43</definedName>
    <definedName name="_xlnm.Print_Area" localSheetId="1">'EKU'!$A$1:$AA$43</definedName>
    <definedName name="_xlnm.Print_Area" localSheetId="4">'GT421'!$A$1:$AA$43</definedName>
    <definedName name="_xlnm.Print_Area" localSheetId="5">'GT422'!$A$1:$AA$43</definedName>
    <definedName name="_xlnm.Print_Area" localSheetId="6">'GT423'!$A$1:$AA$43</definedName>
    <definedName name="_xlnm.Print_Area" localSheetId="8">'GT481'!$A$1:$AA$43</definedName>
    <definedName name="_xlnm.Print_Area" localSheetId="9">'GT484'!$A$1:$AA$43</definedName>
    <definedName name="_xlnm.Print_Area" localSheetId="10">'GT485'!$A$1:$AA$43</definedName>
    <definedName name="_xlnm.Print_Area" localSheetId="2">'JHB'!$A$1:$AA$43</definedName>
    <definedName name="_xlnm.Print_Area" localSheetId="0">'Summary'!$A$1:$AA$43</definedName>
    <definedName name="_xlnm.Print_Area" localSheetId="3">'TSH'!$A$1:$AA$43</definedName>
  </definedNames>
  <calcPr fullCalcOnLoad="1"/>
</workbook>
</file>

<file path=xl/sharedStrings.xml><?xml version="1.0" encoding="utf-8"?>
<sst xmlns="http://schemas.openxmlformats.org/spreadsheetml/2006/main" count="876" uniqueCount="76">
  <si>
    <t>Gauteng: City of Ekurhuleni(EKU) - Table C7 Quarterly Budgeted Cash Flows ( All ) for 4th Quarter ended 30 June 2020 (Figures Finalised as at 2020/07/30)</t>
  </si>
  <si>
    <t>Description</t>
  </si>
  <si>
    <t>2018/19</t>
  </si>
  <si>
    <t>2019/20</t>
  </si>
  <si>
    <t>Budget year 2019/20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</si>
  <si>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</si>
  <si>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</si>
  <si>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</si>
  <si>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</si>
  <si>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</si>
  <si>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</si>
  <si>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</si>
  <si>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</si>
  <si>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</si>
  <si>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</si>
  <si>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</si>
  <si>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</si>
  <si>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</si>
  <si>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</si>
  <si>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</si>
  <si>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</si>
  <si>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</si>
  <si>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</si>
  <si>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</si>
  <si>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</si>
  <si>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</si>
  <si>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</si>
  <si>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</si>
  <si>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</si>
  <si>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</si>
  <si>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</si>
  <si>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</si>
  <si>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</si>
  <si>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</t>
  </si>
  <si>
    <t>Service charges</t>
  </si>
  <si>
    <t>Other revenue</t>
  </si>
  <si>
    <t>Transfers and Subsidies - Operational</t>
  </si>
  <si>
    <t>Transfers and Subsidies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</si>
  <si>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</si>
  <si>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</si>
  <si>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</si>
  <si>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</si>
  <si>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</si>
  <si>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</si>
  <si>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</si>
  <si>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FLOWS FROM INVESTING ACTIVITIES</t>
  </si>
  <si>
    <t>Proceeds on disposal of PPE</t>
  </si>
  <si>
    <t>Decrease (Increase) in non-current debtors (not used)</t>
  </si>
  <si>
    <t>Decrease (increase) in non-current receivables</t>
  </si>
  <si>
    <t>Decrease (increase) in non-current investments</t>
  </si>
  <si>
    <t>Capital assets</t>
  </si>
  <si>
    <t>NET CASH FROM/(USED) INVESTING ACTIVITIES</t>
  </si>
  <si>
    <t>CASH FLOWS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</si>
  <si>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</si>
  <si>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</si>
  <si>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</si>
  <si>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</si>
  <si>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</si>
  <si>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 (DECREASE) IN CASH HELD</t>
  </si>
  <si>
    <t>Cash/cash equivalents at the year begin:</t>
  </si>
  <si>
    <t>2</t>
  </si>
  <si>
    <t>Cash/cash equivalents at the year end:</t>
  </si>
  <si>
    <t>Gauteng: City of Johannesburg(JHB) - Table C7 Quarterly Budgeted Cash Flows ( All ) for 4th Quarter ended 30 June 2020 (Figures Finalised as at 2020/07/30)</t>
  </si>
  <si>
    <t>Gauteng: City of Tshwane(TSH) - Table C7 Quarterly Budgeted Cash Flows ( All ) for 4th Quarter ended 30 June 2020 (Figures Finalised as at 2020/07/30)</t>
  </si>
  <si>
    <t>Gauteng: Emfuleni(GT421) - Table C7 Quarterly Budgeted Cash Flows ( All ) for 4th Quarter ended 30 June 2020 (Figures Finalised as at 2020/07/30)</t>
  </si>
  <si>
    <t>Gauteng: Midvaal(GT422) - Table C7 Quarterly Budgeted Cash Flows ( All ) for 4th Quarter ended 30 June 2020 (Figures Finalised as at 2020/07/30)</t>
  </si>
  <si>
    <t>Gauteng: Lesedi(GT423) - Table C7 Quarterly Budgeted Cash Flows ( All ) for 4th Quarter ended 30 June 2020 (Figures Finalised as at 2020/07/30)</t>
  </si>
  <si>
    <t>Gauteng: Sedibeng(DC42) - Table C7 Quarterly Budgeted Cash Flows ( All ) for 4th Quarter ended 30 June 2020 (Figures Finalised as at 2020/07/30)</t>
  </si>
  <si>
    <t>Gauteng: Mogale City(GT481) - Table C7 Quarterly Budgeted Cash Flows ( All ) for 4th Quarter ended 30 June 2020 (Figures Finalised as at 2020/07/30)</t>
  </si>
  <si>
    <t>Gauteng: Merafong City(GT484) - Table C7 Quarterly Budgeted Cash Flows ( All ) for 4th Quarter ended 30 June 2020 (Figures Finalised as at 2020/07/30)</t>
  </si>
  <si>
    <t>Gauteng: Rand West City(GT485) - Table C7 Quarterly Budgeted Cash Flows ( All ) for 4th Quarter ended 30 June 2020 (Figures Finalised as at 2020/07/30)</t>
  </si>
  <si>
    <t>Gauteng: West Rand(DC48) - Table C7 Quarterly Budgeted Cash Flows ( All ) for 4th Quarter ended 30 June 2020 (Figures Finalised as at 2020/07/30)</t>
  </si>
  <si>
    <t>Summary - Table C7 Quarterly Budgeted Cash Flows ( All ) for 4th Quarter ended 30 June 2020 (Figures Finalised as at 2020/07/30)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</si>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</sst>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180" fontId="2" fillId="0" borderId="11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80" fontId="2" fillId="0" borderId="20" xfId="0" applyNumberFormat="1" applyFont="1" applyFill="1" applyBorder="1" applyAlignment="1" applyProtection="1">
      <alignment horizontal="center"/>
      <protection/>
    </xf>
    <xf numFmtId="180" fontId="2" fillId="0" borderId="21" xfId="0" applyNumberFormat="1" applyFont="1" applyFill="1" applyBorder="1" applyAlignment="1" applyProtection="1">
      <alignment horizontal="center"/>
      <protection/>
    </xf>
    <xf numFmtId="180" fontId="2" fillId="0" borderId="10" xfId="0" applyNumberFormat="1" applyFont="1" applyFill="1" applyBorder="1" applyAlignment="1" applyProtection="1">
      <alignment horizontal="center"/>
      <protection/>
    </xf>
    <xf numFmtId="179" fontId="2" fillId="0" borderId="10" xfId="0" applyNumberFormat="1" applyFont="1" applyFill="1" applyBorder="1" applyAlignment="1" applyProtection="1">
      <alignment horizontal="center"/>
      <protection/>
    </xf>
    <xf numFmtId="180" fontId="2" fillId="0" borderId="22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180" fontId="3" fillId="0" borderId="23" xfId="0" applyNumberFormat="1" applyFont="1" applyFill="1" applyBorder="1" applyAlignment="1" applyProtection="1">
      <alignment/>
      <protection/>
    </xf>
    <xf numFmtId="180" fontId="3" fillId="0" borderId="24" xfId="0" applyNumberFormat="1" applyFont="1" applyFill="1" applyBorder="1" applyAlignment="1" applyProtection="1">
      <alignment/>
      <protection/>
    </xf>
    <xf numFmtId="180" fontId="3" fillId="0" borderId="11" xfId="0" applyNumberFormat="1" applyFont="1" applyFill="1" applyBorder="1" applyAlignment="1" applyProtection="1">
      <alignment/>
      <protection/>
    </xf>
    <xf numFmtId="179" fontId="3" fillId="0" borderId="11" xfId="0" applyNumberFormat="1" applyFont="1" applyFill="1" applyBorder="1" applyAlignment="1" applyProtection="1">
      <alignment/>
      <protection/>
    </xf>
    <xf numFmtId="180" fontId="3" fillId="0" borderId="25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80" fontId="2" fillId="0" borderId="28" xfId="0" applyNumberFormat="1" applyFont="1" applyFill="1" applyBorder="1" applyAlignment="1" applyProtection="1">
      <alignment/>
      <protection/>
    </xf>
    <xf numFmtId="180" fontId="2" fillId="0" borderId="29" xfId="0" applyNumberFormat="1" applyFont="1" applyFill="1" applyBorder="1" applyAlignment="1" applyProtection="1">
      <alignment/>
      <protection/>
    </xf>
    <xf numFmtId="180" fontId="2" fillId="0" borderId="27" xfId="0" applyNumberFormat="1" applyFont="1" applyFill="1" applyBorder="1" applyAlignment="1" applyProtection="1">
      <alignment/>
      <protection/>
    </xf>
    <xf numFmtId="179" fontId="2" fillId="0" borderId="27" xfId="0" applyNumberFormat="1" applyFont="1" applyFill="1" applyBorder="1" applyAlignment="1" applyProtection="1">
      <alignment/>
      <protection/>
    </xf>
    <xf numFmtId="180" fontId="2" fillId="0" borderId="30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180" fontId="2" fillId="0" borderId="23" xfId="0" applyNumberFormat="1" applyFont="1" applyFill="1" applyBorder="1" applyAlignment="1" applyProtection="1">
      <alignment/>
      <protection/>
    </xf>
    <xf numFmtId="180" fontId="2" fillId="0" borderId="24" xfId="0" applyNumberFormat="1" applyFont="1" applyFill="1" applyBorder="1" applyAlignment="1" applyProtection="1">
      <alignment/>
      <protection/>
    </xf>
    <xf numFmtId="179" fontId="2" fillId="0" borderId="11" xfId="0" applyNumberFormat="1" applyFont="1" applyFill="1" applyBorder="1" applyAlignment="1" applyProtection="1">
      <alignment/>
      <protection/>
    </xf>
    <xf numFmtId="180" fontId="2" fillId="0" borderId="25" xfId="0" applyNumberFormat="1" applyFont="1" applyFill="1" applyBorder="1" applyAlignment="1" applyProtection="1">
      <alignment/>
      <protection/>
    </xf>
    <xf numFmtId="180" fontId="3" fillId="0" borderId="11" xfId="42" applyNumberFormat="1" applyFont="1" applyFill="1" applyBorder="1" applyAlignment="1" applyProtection="1">
      <alignment/>
      <protection/>
    </xf>
    <xf numFmtId="179" fontId="3" fillId="0" borderId="11" xfId="42" applyNumberFormat="1" applyFont="1" applyFill="1" applyBorder="1" applyAlignment="1" applyProtection="1">
      <alignment/>
      <protection/>
    </xf>
    <xf numFmtId="180" fontId="3" fillId="0" borderId="25" xfId="42" applyNumberFormat="1" applyFont="1" applyFill="1" applyBorder="1" applyAlignment="1" applyProtection="1">
      <alignment/>
      <protection/>
    </xf>
    <xf numFmtId="180" fontId="3" fillId="0" borderId="24" xfId="42" applyNumberFormat="1" applyFont="1" applyFill="1" applyBorder="1" applyAlignment="1" applyProtection="1">
      <alignment/>
      <protection/>
    </xf>
    <xf numFmtId="180" fontId="3" fillId="0" borderId="23" xfId="42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left" indent="1"/>
      <protection/>
    </xf>
    <xf numFmtId="0" fontId="3" fillId="0" borderId="15" xfId="0" applyFont="1" applyFill="1" applyBorder="1" applyAlignment="1" applyProtection="1">
      <alignment horizontal="center"/>
      <protection/>
    </xf>
    <xf numFmtId="180" fontId="2" fillId="0" borderId="31" xfId="0" applyNumberFormat="1" applyFont="1" applyFill="1" applyBorder="1" applyAlignment="1" applyProtection="1">
      <alignment/>
      <protection/>
    </xf>
    <xf numFmtId="180" fontId="2" fillId="0" borderId="32" xfId="0" applyNumberFormat="1" applyFont="1" applyFill="1" applyBorder="1" applyAlignment="1" applyProtection="1">
      <alignment/>
      <protection/>
    </xf>
    <xf numFmtId="180" fontId="2" fillId="0" borderId="15" xfId="0" applyNumberFormat="1" applyFont="1" applyFill="1" applyBorder="1" applyAlignment="1" applyProtection="1">
      <alignment/>
      <protection/>
    </xf>
    <xf numFmtId="179" fontId="2" fillId="0" borderId="15" xfId="0" applyNumberFormat="1" applyFont="1" applyFill="1" applyBorder="1" applyAlignment="1" applyProtection="1">
      <alignment/>
      <protection/>
    </xf>
    <xf numFmtId="180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75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32129</v>
      </c>
      <c r="D6" s="18"/>
      <c r="E6" s="19">
        <v>19754349327</v>
      </c>
      <c r="F6" s="20">
        <v>19521940447</v>
      </c>
      <c r="G6" s="20">
        <v>949708192</v>
      </c>
      <c r="H6" s="20">
        <v>940285368</v>
      </c>
      <c r="I6" s="20">
        <v>836266214</v>
      </c>
      <c r="J6" s="20">
        <v>2726259774</v>
      </c>
      <c r="K6" s="20">
        <v>951616057</v>
      </c>
      <c r="L6" s="20"/>
      <c r="M6" s="20">
        <v>972860787</v>
      </c>
      <c r="N6" s="20">
        <v>1924476844</v>
      </c>
      <c r="O6" s="20">
        <v>1537640125</v>
      </c>
      <c r="P6" s="20">
        <v>979052931</v>
      </c>
      <c r="Q6" s="20">
        <v>1719041353</v>
      </c>
      <c r="R6" s="20">
        <v>4235734409</v>
      </c>
      <c r="S6" s="20">
        <v>1210910436</v>
      </c>
      <c r="T6" s="20">
        <v>628756768</v>
      </c>
      <c r="U6" s="20"/>
      <c r="V6" s="20">
        <v>1839667204</v>
      </c>
      <c r="W6" s="20">
        <v>10726138231</v>
      </c>
      <c r="X6" s="20">
        <v>19521940450</v>
      </c>
      <c r="Y6" s="20">
        <v>-8795802219</v>
      </c>
      <c r="Z6" s="21">
        <v>-45.06</v>
      </c>
      <c r="AA6" s="22">
        <v>19521940447</v>
      </c>
    </row>
    <row r="7" spans="1:27" ht="12.75">
      <c r="A7" s="23" t="s">
        <v>34</v>
      </c>
      <c r="B7" s="17"/>
      <c r="C7" s="18">
        <v>1432215154</v>
      </c>
      <c r="D7" s="18"/>
      <c r="E7" s="19">
        <v>53489474816</v>
      </c>
      <c r="F7" s="20">
        <v>53173278482</v>
      </c>
      <c r="G7" s="20">
        <v>2921320478</v>
      </c>
      <c r="H7" s="20">
        <v>2947546474</v>
      </c>
      <c r="I7" s="20">
        <v>2683495359</v>
      </c>
      <c r="J7" s="20">
        <v>8552362311</v>
      </c>
      <c r="K7" s="20">
        <v>2969587344</v>
      </c>
      <c r="L7" s="20">
        <v>132619916</v>
      </c>
      <c r="M7" s="20">
        <v>2665040879</v>
      </c>
      <c r="N7" s="20">
        <v>5767248139</v>
      </c>
      <c r="O7" s="20">
        <v>6748060644</v>
      </c>
      <c r="P7" s="20">
        <v>2461840650</v>
      </c>
      <c r="Q7" s="20">
        <v>4174195111</v>
      </c>
      <c r="R7" s="20">
        <v>13384096405</v>
      </c>
      <c r="S7" s="20">
        <v>2834380952</v>
      </c>
      <c r="T7" s="20">
        <v>2596960472</v>
      </c>
      <c r="U7" s="20">
        <v>67770465</v>
      </c>
      <c r="V7" s="20">
        <v>5499111889</v>
      </c>
      <c r="W7" s="20">
        <v>33202818744</v>
      </c>
      <c r="X7" s="20">
        <v>53173278497</v>
      </c>
      <c r="Y7" s="20">
        <v>-19970459753</v>
      </c>
      <c r="Z7" s="21">
        <v>-37.56</v>
      </c>
      <c r="AA7" s="22">
        <v>53173278482</v>
      </c>
    </row>
    <row r="8" spans="1:27" ht="12.75">
      <c r="A8" s="23" t="s">
        <v>35</v>
      </c>
      <c r="B8" s="17"/>
      <c r="C8" s="18">
        <v>1122693815</v>
      </c>
      <c r="D8" s="18"/>
      <c r="E8" s="19">
        <v>6351027125</v>
      </c>
      <c r="F8" s="20">
        <v>6687914556</v>
      </c>
      <c r="G8" s="20">
        <v>140623126</v>
      </c>
      <c r="H8" s="20">
        <v>1246701936</v>
      </c>
      <c r="I8" s="20">
        <v>137388114</v>
      </c>
      <c r="J8" s="20">
        <v>1524713176</v>
      </c>
      <c r="K8" s="20">
        <v>188903819</v>
      </c>
      <c r="L8" s="20">
        <v>83415129</v>
      </c>
      <c r="M8" s="20">
        <v>1659616355</v>
      </c>
      <c r="N8" s="20">
        <v>1931935303</v>
      </c>
      <c r="O8" s="20">
        <v>1509892203</v>
      </c>
      <c r="P8" s="20">
        <v>1063489634</v>
      </c>
      <c r="Q8" s="20">
        <v>2407376497</v>
      </c>
      <c r="R8" s="20">
        <v>4980758334</v>
      </c>
      <c r="S8" s="20">
        <v>446623090</v>
      </c>
      <c r="T8" s="20">
        <v>75653173</v>
      </c>
      <c r="U8" s="20">
        <v>106738862</v>
      </c>
      <c r="V8" s="20">
        <v>629015125</v>
      </c>
      <c r="W8" s="20">
        <v>9066421938</v>
      </c>
      <c r="X8" s="20">
        <v>6687914575</v>
      </c>
      <c r="Y8" s="20">
        <v>2378507363</v>
      </c>
      <c r="Z8" s="21">
        <v>35.56</v>
      </c>
      <c r="AA8" s="22">
        <v>6687914556</v>
      </c>
    </row>
    <row r="9" spans="1:27" ht="12.75">
      <c r="A9" s="23" t="s">
        <v>36</v>
      </c>
      <c r="B9" s="17" t="s">
        <v>6</v>
      </c>
      <c r="C9" s="18">
        <v>651383241</v>
      </c>
      <c r="D9" s="18"/>
      <c r="E9" s="19">
        <v>13420836696</v>
      </c>
      <c r="F9" s="20">
        <v>16801601630</v>
      </c>
      <c r="G9" s="20">
        <v>2723069630</v>
      </c>
      <c r="H9" s="20">
        <v>583571520</v>
      </c>
      <c r="I9" s="20">
        <v>951448451</v>
      </c>
      <c r="J9" s="20">
        <v>4258089601</v>
      </c>
      <c r="K9" s="20">
        <v>24152</v>
      </c>
      <c r="L9" s="20">
        <v>5795146</v>
      </c>
      <c r="M9" s="20">
        <v>1284066247</v>
      </c>
      <c r="N9" s="20">
        <v>1289885545</v>
      </c>
      <c r="O9" s="20">
        <v>-1610271730</v>
      </c>
      <c r="P9" s="20">
        <v>82722411</v>
      </c>
      <c r="Q9" s="20">
        <v>2675074116</v>
      </c>
      <c r="R9" s="20">
        <v>1147524797</v>
      </c>
      <c r="S9" s="20">
        <v>251584192</v>
      </c>
      <c r="T9" s="20">
        <v>120903131</v>
      </c>
      <c r="U9" s="20">
        <v>67944514</v>
      </c>
      <c r="V9" s="20">
        <v>440431837</v>
      </c>
      <c r="W9" s="20">
        <v>7135931780</v>
      </c>
      <c r="X9" s="20">
        <v>16801601635</v>
      </c>
      <c r="Y9" s="20">
        <v>-9665669855</v>
      </c>
      <c r="Z9" s="21">
        <v>-57.53</v>
      </c>
      <c r="AA9" s="22">
        <v>16801601630</v>
      </c>
    </row>
    <row r="10" spans="1:27" ht="12.75">
      <c r="A10" s="23" t="s">
        <v>37</v>
      </c>
      <c r="B10" s="17" t="s">
        <v>6</v>
      </c>
      <c r="C10" s="18">
        <v>2594000</v>
      </c>
      <c r="D10" s="18"/>
      <c r="E10" s="19">
        <v>4721157158</v>
      </c>
      <c r="F10" s="20">
        <v>3560371716</v>
      </c>
      <c r="G10" s="20">
        <v>581733000</v>
      </c>
      <c r="H10" s="20">
        <v>1924000</v>
      </c>
      <c r="I10" s="20">
        <v>10000000</v>
      </c>
      <c r="J10" s="20">
        <v>593657000</v>
      </c>
      <c r="K10" s="20">
        <v>492516210</v>
      </c>
      <c r="L10" s="20"/>
      <c r="M10" s="20">
        <v>379226806</v>
      </c>
      <c r="N10" s="20">
        <v>871743016</v>
      </c>
      <c r="O10" s="20">
        <v>777083150</v>
      </c>
      <c r="P10" s="20">
        <v>865930000</v>
      </c>
      <c r="Q10" s="20">
        <v>1051805000</v>
      </c>
      <c r="R10" s="20">
        <v>2694818150</v>
      </c>
      <c r="S10" s="20">
        <v>13532620</v>
      </c>
      <c r="T10" s="20"/>
      <c r="U10" s="20"/>
      <c r="V10" s="20">
        <v>13532620</v>
      </c>
      <c r="W10" s="20">
        <v>4173750786</v>
      </c>
      <c r="X10" s="20">
        <v>3560371710</v>
      </c>
      <c r="Y10" s="20">
        <v>613379076</v>
      </c>
      <c r="Z10" s="21">
        <v>17.23</v>
      </c>
      <c r="AA10" s="22">
        <v>3560371716</v>
      </c>
    </row>
    <row r="11" spans="1:27" ht="12.75">
      <c r="A11" s="23" t="s">
        <v>38</v>
      </c>
      <c r="B11" s="17"/>
      <c r="C11" s="18"/>
      <c r="D11" s="18"/>
      <c r="E11" s="19">
        <v>173020749</v>
      </c>
      <c r="F11" s="20">
        <v>173020749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173020753</v>
      </c>
      <c r="Y11" s="20">
        <v>-173020753</v>
      </c>
      <c r="Z11" s="21">
        <v>-100</v>
      </c>
      <c r="AA11" s="22">
        <v>173020749</v>
      </c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-66639722172</v>
      </c>
      <c r="D14" s="18"/>
      <c r="E14" s="19">
        <v>-120456861171</v>
      </c>
      <c r="F14" s="20">
        <v>-126123695017</v>
      </c>
      <c r="G14" s="20">
        <v>-2619719763</v>
      </c>
      <c r="H14" s="20">
        <v>-6850250898</v>
      </c>
      <c r="I14" s="20">
        <v>-6654193303</v>
      </c>
      <c r="J14" s="20">
        <v>-16124163964</v>
      </c>
      <c r="K14" s="20">
        <v>-3863289677</v>
      </c>
      <c r="L14" s="20">
        <v>-3514175297</v>
      </c>
      <c r="M14" s="20">
        <v>-7428696927</v>
      </c>
      <c r="N14" s="20">
        <v>-14806161901</v>
      </c>
      <c r="O14" s="20">
        <v>-6977251450</v>
      </c>
      <c r="P14" s="20">
        <v>-7031144071</v>
      </c>
      <c r="Q14" s="20">
        <v>-8616487372</v>
      </c>
      <c r="R14" s="20">
        <v>-22624882893</v>
      </c>
      <c r="S14" s="20">
        <v>-9655918713</v>
      </c>
      <c r="T14" s="20">
        <v>-7605299169</v>
      </c>
      <c r="U14" s="20">
        <v>-12663219276</v>
      </c>
      <c r="V14" s="20">
        <v>-29924437158</v>
      </c>
      <c r="W14" s="20">
        <v>-83479645916</v>
      </c>
      <c r="X14" s="20">
        <v>-126123695586</v>
      </c>
      <c r="Y14" s="20">
        <v>42644049670</v>
      </c>
      <c r="Z14" s="21">
        <v>-33.81</v>
      </c>
      <c r="AA14" s="22">
        <v>-126123695017</v>
      </c>
    </row>
    <row r="15" spans="1:27" ht="12.75">
      <c r="A15" s="23" t="s">
        <v>42</v>
      </c>
      <c r="B15" s="17"/>
      <c r="C15" s="18">
        <v>-2865503631</v>
      </c>
      <c r="D15" s="18"/>
      <c r="E15" s="19">
        <v>-5581814584</v>
      </c>
      <c r="F15" s="20">
        <v>-6599576929</v>
      </c>
      <c r="G15" s="20">
        <v>-148214910</v>
      </c>
      <c r="H15" s="20">
        <v>-51356511</v>
      </c>
      <c r="I15" s="20">
        <v>-154101419</v>
      </c>
      <c r="J15" s="20">
        <v>-353672840</v>
      </c>
      <c r="K15" s="20">
        <v>-167772467</v>
      </c>
      <c r="L15" s="20">
        <v>-132607956</v>
      </c>
      <c r="M15" s="20">
        <v>-419005796</v>
      </c>
      <c r="N15" s="20">
        <v>-719386219</v>
      </c>
      <c r="O15" s="20">
        <v>-159281944</v>
      </c>
      <c r="P15" s="20">
        <v>-641006503</v>
      </c>
      <c r="Q15" s="20">
        <v>-405524741</v>
      </c>
      <c r="R15" s="20">
        <v>-1205813188</v>
      </c>
      <c r="S15" s="20">
        <v>-401008582</v>
      </c>
      <c r="T15" s="20">
        <v>-468861033</v>
      </c>
      <c r="U15" s="20">
        <v>-559034012</v>
      </c>
      <c r="V15" s="20">
        <v>-1428903627</v>
      </c>
      <c r="W15" s="20">
        <v>-3707775874</v>
      </c>
      <c r="X15" s="20">
        <v>-6599576922</v>
      </c>
      <c r="Y15" s="20">
        <v>2891801048</v>
      </c>
      <c r="Z15" s="21">
        <v>-43.82</v>
      </c>
      <c r="AA15" s="22">
        <v>-6599576929</v>
      </c>
    </row>
    <row r="16" spans="1:27" ht="12.75">
      <c r="A16" s="23" t="s">
        <v>43</v>
      </c>
      <c r="B16" s="17" t="s">
        <v>6</v>
      </c>
      <c r="C16" s="18">
        <v>-1192401625</v>
      </c>
      <c r="D16" s="18"/>
      <c r="E16" s="19">
        <v>-1215135102</v>
      </c>
      <c r="F16" s="20">
        <v>-1061009732</v>
      </c>
      <c r="G16" s="20">
        <v>-2707302</v>
      </c>
      <c r="H16" s="20">
        <v>-49160002</v>
      </c>
      <c r="I16" s="20">
        <v>-62947544</v>
      </c>
      <c r="J16" s="20">
        <v>-114814848</v>
      </c>
      <c r="K16" s="20">
        <v>-45716314</v>
      </c>
      <c r="L16" s="20">
        <v>-72907409</v>
      </c>
      <c r="M16" s="20">
        <v>-73261772</v>
      </c>
      <c r="N16" s="20">
        <v>-191885495</v>
      </c>
      <c r="O16" s="20">
        <v>-55597411</v>
      </c>
      <c r="P16" s="20">
        <v>-66503072</v>
      </c>
      <c r="Q16" s="20">
        <v>-75875777</v>
      </c>
      <c r="R16" s="20">
        <v>-197976260</v>
      </c>
      <c r="S16" s="20">
        <v>-81932369</v>
      </c>
      <c r="T16" s="20">
        <v>-52638756</v>
      </c>
      <c r="U16" s="20">
        <v>-55336266</v>
      </c>
      <c r="V16" s="20">
        <v>-189907391</v>
      </c>
      <c r="W16" s="20">
        <v>-694583994</v>
      </c>
      <c r="X16" s="20">
        <v>-1061009730</v>
      </c>
      <c r="Y16" s="20">
        <v>366425736</v>
      </c>
      <c r="Z16" s="21">
        <v>-34.54</v>
      </c>
      <c r="AA16" s="22">
        <v>-1061009732</v>
      </c>
    </row>
    <row r="17" spans="1:27" ht="12.75">
      <c r="A17" s="24" t="s">
        <v>44</v>
      </c>
      <c r="B17" s="25"/>
      <c r="C17" s="26">
        <f aca="true" t="shared" si="0" ref="C17:Y17">SUM(C6:C16)</f>
        <v>-67488709089</v>
      </c>
      <c r="D17" s="26">
        <f>SUM(D6:D16)</f>
        <v>0</v>
      </c>
      <c r="E17" s="27">
        <f t="shared" si="0"/>
        <v>-29343944986</v>
      </c>
      <c r="F17" s="28">
        <f t="shared" si="0"/>
        <v>-33866154098</v>
      </c>
      <c r="G17" s="28">
        <f t="shared" si="0"/>
        <v>4545812451</v>
      </c>
      <c r="H17" s="28">
        <f t="shared" si="0"/>
        <v>-1230738113</v>
      </c>
      <c r="I17" s="28">
        <f t="shared" si="0"/>
        <v>-2252644128</v>
      </c>
      <c r="J17" s="28">
        <f t="shared" si="0"/>
        <v>1062430210</v>
      </c>
      <c r="K17" s="28">
        <f t="shared" si="0"/>
        <v>525869124</v>
      </c>
      <c r="L17" s="28">
        <f t="shared" si="0"/>
        <v>-3497860471</v>
      </c>
      <c r="M17" s="28">
        <f t="shared" si="0"/>
        <v>-960153421</v>
      </c>
      <c r="N17" s="28">
        <f t="shared" si="0"/>
        <v>-3932144768</v>
      </c>
      <c r="O17" s="28">
        <f t="shared" si="0"/>
        <v>1770273587</v>
      </c>
      <c r="P17" s="28">
        <f t="shared" si="0"/>
        <v>-2285618020</v>
      </c>
      <c r="Q17" s="28">
        <f t="shared" si="0"/>
        <v>2929604187</v>
      </c>
      <c r="R17" s="28">
        <f t="shared" si="0"/>
        <v>2414259754</v>
      </c>
      <c r="S17" s="28">
        <f t="shared" si="0"/>
        <v>-5381828374</v>
      </c>
      <c r="T17" s="28">
        <f t="shared" si="0"/>
        <v>-4704525414</v>
      </c>
      <c r="U17" s="28">
        <f t="shared" si="0"/>
        <v>-13035135713</v>
      </c>
      <c r="V17" s="28">
        <f t="shared" si="0"/>
        <v>-23121489501</v>
      </c>
      <c r="W17" s="28">
        <f t="shared" si="0"/>
        <v>-23576944305</v>
      </c>
      <c r="X17" s="28">
        <f t="shared" si="0"/>
        <v>-33866154618</v>
      </c>
      <c r="Y17" s="28">
        <f t="shared" si="0"/>
        <v>10289210313</v>
      </c>
      <c r="Z17" s="29">
        <f>+IF(X17&lt;&gt;0,+(Y17/X17)*100,0)</f>
        <v>-30.38198587663461</v>
      </c>
      <c r="AA17" s="30">
        <f>SUM(AA6:AA16)</f>
        <v>-33866154098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>
        <v>528702996</v>
      </c>
      <c r="F21" s="20">
        <v>545577000</v>
      </c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>
        <v>545576996</v>
      </c>
      <c r="Y21" s="36">
        <v>-545576996</v>
      </c>
      <c r="Z21" s="37">
        <v>-100</v>
      </c>
      <c r="AA21" s="38">
        <v>545577000</v>
      </c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>
        <v>-64211891</v>
      </c>
      <c r="D23" s="40"/>
      <c r="E23" s="19">
        <v>38193497</v>
      </c>
      <c r="F23" s="20">
        <v>219914676</v>
      </c>
      <c r="G23" s="36">
        <v>87577071</v>
      </c>
      <c r="H23" s="36">
        <v>-8562316</v>
      </c>
      <c r="I23" s="36">
        <v>1269600</v>
      </c>
      <c r="J23" s="20">
        <v>80284355</v>
      </c>
      <c r="K23" s="36">
        <v>-7229738</v>
      </c>
      <c r="L23" s="36">
        <v>6132404</v>
      </c>
      <c r="M23" s="20">
        <v>-1349</v>
      </c>
      <c r="N23" s="36">
        <v>-1098683</v>
      </c>
      <c r="O23" s="36">
        <v>1462751</v>
      </c>
      <c r="P23" s="36">
        <v>-26861318</v>
      </c>
      <c r="Q23" s="20">
        <v>20445768</v>
      </c>
      <c r="R23" s="36">
        <v>-4952799</v>
      </c>
      <c r="S23" s="36">
        <v>4972869</v>
      </c>
      <c r="T23" s="20">
        <v>1438369</v>
      </c>
      <c r="U23" s="36">
        <v>-2141996</v>
      </c>
      <c r="V23" s="36">
        <v>4269242</v>
      </c>
      <c r="W23" s="36">
        <v>78502115</v>
      </c>
      <c r="X23" s="20">
        <v>111522394</v>
      </c>
      <c r="Y23" s="36">
        <v>-33020279</v>
      </c>
      <c r="Z23" s="37">
        <v>-29.61</v>
      </c>
      <c r="AA23" s="38">
        <v>219914676</v>
      </c>
    </row>
    <row r="24" spans="1:27" ht="12.75">
      <c r="A24" s="23" t="s">
        <v>49</v>
      </c>
      <c r="B24" s="17"/>
      <c r="C24" s="18">
        <v>3852276305</v>
      </c>
      <c r="D24" s="18"/>
      <c r="E24" s="19">
        <v>-6816117751</v>
      </c>
      <c r="F24" s="20">
        <v>2957001211</v>
      </c>
      <c r="G24" s="20">
        <v>611410204</v>
      </c>
      <c r="H24" s="20">
        <v>2379166538</v>
      </c>
      <c r="I24" s="20">
        <v>-2380217</v>
      </c>
      <c r="J24" s="20">
        <v>2988196525</v>
      </c>
      <c r="K24" s="20">
        <v>-21050472</v>
      </c>
      <c r="L24" s="20">
        <v>55399995</v>
      </c>
      <c r="M24" s="20">
        <v>-11170060</v>
      </c>
      <c r="N24" s="20">
        <v>23179463</v>
      </c>
      <c r="O24" s="20">
        <v>-90465292</v>
      </c>
      <c r="P24" s="20">
        <v>69766536</v>
      </c>
      <c r="Q24" s="20">
        <v>292613188</v>
      </c>
      <c r="R24" s="20">
        <v>271914432</v>
      </c>
      <c r="S24" s="20">
        <v>-447521795</v>
      </c>
      <c r="T24" s="20">
        <v>168566243</v>
      </c>
      <c r="U24" s="20">
        <v>-297132610</v>
      </c>
      <c r="V24" s="20">
        <v>-576088162</v>
      </c>
      <c r="W24" s="20">
        <v>2707202258</v>
      </c>
      <c r="X24" s="20">
        <v>-3909538874</v>
      </c>
      <c r="Y24" s="20">
        <v>6616741132</v>
      </c>
      <c r="Z24" s="21">
        <v>-169.25</v>
      </c>
      <c r="AA24" s="22">
        <v>2957001211</v>
      </c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>
        <v>-209946889</v>
      </c>
      <c r="D26" s="18"/>
      <c r="E26" s="19">
        <v>-7769868440</v>
      </c>
      <c r="F26" s="20">
        <v>-3598034026</v>
      </c>
      <c r="G26" s="20">
        <v>-9552047</v>
      </c>
      <c r="H26" s="20">
        <v>-2106449</v>
      </c>
      <c r="I26" s="20">
        <v>-6788495</v>
      </c>
      <c r="J26" s="20">
        <v>-18446991</v>
      </c>
      <c r="K26" s="20">
        <v>-15929976</v>
      </c>
      <c r="L26" s="20">
        <v>-35605486</v>
      </c>
      <c r="M26" s="20">
        <v>-31460392</v>
      </c>
      <c r="N26" s="20">
        <v>-82995854</v>
      </c>
      <c r="O26" s="20">
        <v>-14730518</v>
      </c>
      <c r="P26" s="20">
        <v>-6315146</v>
      </c>
      <c r="Q26" s="20">
        <v>-16513679</v>
      </c>
      <c r="R26" s="20">
        <v>-37559343</v>
      </c>
      <c r="S26" s="20">
        <v>-10623898</v>
      </c>
      <c r="T26" s="20">
        <v>-10062625</v>
      </c>
      <c r="U26" s="20">
        <v>-10210601</v>
      </c>
      <c r="V26" s="20">
        <v>-30897124</v>
      </c>
      <c r="W26" s="20">
        <v>-169899312</v>
      </c>
      <c r="X26" s="20">
        <v>-3598034029</v>
      </c>
      <c r="Y26" s="20">
        <v>3428134717</v>
      </c>
      <c r="Z26" s="21">
        <v>-95.28</v>
      </c>
      <c r="AA26" s="22">
        <v>-3598034026</v>
      </c>
    </row>
    <row r="27" spans="1:27" ht="12.75">
      <c r="A27" s="24" t="s">
        <v>51</v>
      </c>
      <c r="B27" s="25"/>
      <c r="C27" s="26">
        <f aca="true" t="shared" si="1" ref="C27:Y27">SUM(C21:C26)</f>
        <v>3578117525</v>
      </c>
      <c r="D27" s="26">
        <f>SUM(D21:D26)</f>
        <v>0</v>
      </c>
      <c r="E27" s="27">
        <f t="shared" si="1"/>
        <v>-14019089698</v>
      </c>
      <c r="F27" s="28">
        <f t="shared" si="1"/>
        <v>124458861</v>
      </c>
      <c r="G27" s="28">
        <f t="shared" si="1"/>
        <v>689435228</v>
      </c>
      <c r="H27" s="28">
        <f t="shared" si="1"/>
        <v>2368497773</v>
      </c>
      <c r="I27" s="28">
        <f t="shared" si="1"/>
        <v>-7899112</v>
      </c>
      <c r="J27" s="28">
        <f t="shared" si="1"/>
        <v>3050033889</v>
      </c>
      <c r="K27" s="28">
        <f t="shared" si="1"/>
        <v>-44210186</v>
      </c>
      <c r="L27" s="28">
        <f t="shared" si="1"/>
        <v>25926913</v>
      </c>
      <c r="M27" s="28">
        <f t="shared" si="1"/>
        <v>-42631801</v>
      </c>
      <c r="N27" s="28">
        <f t="shared" si="1"/>
        <v>-60915074</v>
      </c>
      <c r="O27" s="28">
        <f t="shared" si="1"/>
        <v>-103733059</v>
      </c>
      <c r="P27" s="28">
        <f t="shared" si="1"/>
        <v>36590072</v>
      </c>
      <c r="Q27" s="28">
        <f t="shared" si="1"/>
        <v>296545277</v>
      </c>
      <c r="R27" s="28">
        <f t="shared" si="1"/>
        <v>229402290</v>
      </c>
      <c r="S27" s="28">
        <f t="shared" si="1"/>
        <v>-453172824</v>
      </c>
      <c r="T27" s="28">
        <f t="shared" si="1"/>
        <v>159941987</v>
      </c>
      <c r="U27" s="28">
        <f t="shared" si="1"/>
        <v>-309485207</v>
      </c>
      <c r="V27" s="28">
        <f t="shared" si="1"/>
        <v>-602716044</v>
      </c>
      <c r="W27" s="28">
        <f t="shared" si="1"/>
        <v>2615805061</v>
      </c>
      <c r="X27" s="28">
        <f t="shared" si="1"/>
        <v>-6850473513</v>
      </c>
      <c r="Y27" s="28">
        <f t="shared" si="1"/>
        <v>9466278574</v>
      </c>
      <c r="Z27" s="29">
        <f>+IF(X27&lt;&gt;0,+(Y27/X27)*100,0)</f>
        <v>-138.18429567001525</v>
      </c>
      <c r="AA27" s="30">
        <f>SUM(AA21:AA26)</f>
        <v>124458861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>
        <v>2988369000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20984037</v>
      </c>
      <c r="D33" s="18"/>
      <c r="E33" s="19">
        <v>9774877</v>
      </c>
      <c r="F33" s="20">
        <v>-47327947</v>
      </c>
      <c r="G33" s="20">
        <v>942178537</v>
      </c>
      <c r="H33" s="36">
        <v>-1051395956</v>
      </c>
      <c r="I33" s="36">
        <v>16072991</v>
      </c>
      <c r="J33" s="36">
        <v>-93144428</v>
      </c>
      <c r="K33" s="20">
        <v>5611350</v>
      </c>
      <c r="L33" s="20">
        <v>-38493786</v>
      </c>
      <c r="M33" s="20">
        <v>23289730</v>
      </c>
      <c r="N33" s="20">
        <v>-9592706</v>
      </c>
      <c r="O33" s="36">
        <v>-38625777</v>
      </c>
      <c r="P33" s="36">
        <v>12681349</v>
      </c>
      <c r="Q33" s="36">
        <v>15359051</v>
      </c>
      <c r="R33" s="20">
        <v>-10585377</v>
      </c>
      <c r="S33" s="20">
        <v>22078496</v>
      </c>
      <c r="T33" s="20">
        <v>12525451</v>
      </c>
      <c r="U33" s="20">
        <v>-368563</v>
      </c>
      <c r="V33" s="36">
        <v>34235384</v>
      </c>
      <c r="W33" s="36">
        <v>-79087127</v>
      </c>
      <c r="X33" s="36">
        <v>-21767734</v>
      </c>
      <c r="Y33" s="20">
        <v>-57319393</v>
      </c>
      <c r="Z33" s="21">
        <v>263.32</v>
      </c>
      <c r="AA33" s="22">
        <v>-47327947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>
        <v>35454544</v>
      </c>
      <c r="D35" s="18"/>
      <c r="E35" s="19"/>
      <c r="F35" s="20"/>
      <c r="G35" s="20"/>
      <c r="H35" s="20"/>
      <c r="I35" s="20">
        <v>3903655</v>
      </c>
      <c r="J35" s="20">
        <v>3903655</v>
      </c>
      <c r="K35" s="20">
        <v>706751</v>
      </c>
      <c r="L35" s="20">
        <v>710008</v>
      </c>
      <c r="M35" s="20">
        <v>19065025</v>
      </c>
      <c r="N35" s="20">
        <v>20481784</v>
      </c>
      <c r="O35" s="20">
        <v>684144</v>
      </c>
      <c r="P35" s="20">
        <v>697869</v>
      </c>
      <c r="Q35" s="20">
        <v>2615495</v>
      </c>
      <c r="R35" s="20">
        <v>3997508</v>
      </c>
      <c r="S35" s="20">
        <v>697156</v>
      </c>
      <c r="T35" s="20">
        <v>698465</v>
      </c>
      <c r="U35" s="20">
        <v>12579321</v>
      </c>
      <c r="V35" s="20">
        <v>13974942</v>
      </c>
      <c r="W35" s="20">
        <v>42357889</v>
      </c>
      <c r="X35" s="20"/>
      <c r="Y35" s="20">
        <v>42357889</v>
      </c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56438581</v>
      </c>
      <c r="D36" s="26">
        <f>SUM(D31:D35)</f>
        <v>0</v>
      </c>
      <c r="E36" s="27">
        <f t="shared" si="2"/>
        <v>2998143877</v>
      </c>
      <c r="F36" s="28">
        <f t="shared" si="2"/>
        <v>-47327947</v>
      </c>
      <c r="G36" s="28">
        <f t="shared" si="2"/>
        <v>942178537</v>
      </c>
      <c r="H36" s="28">
        <f t="shared" si="2"/>
        <v>-1051395956</v>
      </c>
      <c r="I36" s="28">
        <f t="shared" si="2"/>
        <v>19976646</v>
      </c>
      <c r="J36" s="28">
        <f t="shared" si="2"/>
        <v>-89240773</v>
      </c>
      <c r="K36" s="28">
        <f t="shared" si="2"/>
        <v>6318101</v>
      </c>
      <c r="L36" s="28">
        <f t="shared" si="2"/>
        <v>-37783778</v>
      </c>
      <c r="M36" s="28">
        <f t="shared" si="2"/>
        <v>42354755</v>
      </c>
      <c r="N36" s="28">
        <f t="shared" si="2"/>
        <v>10889078</v>
      </c>
      <c r="O36" s="28">
        <f t="shared" si="2"/>
        <v>-37941633</v>
      </c>
      <c r="P36" s="28">
        <f t="shared" si="2"/>
        <v>13379218</v>
      </c>
      <c r="Q36" s="28">
        <f t="shared" si="2"/>
        <v>17974546</v>
      </c>
      <c r="R36" s="28">
        <f t="shared" si="2"/>
        <v>-6587869</v>
      </c>
      <c r="S36" s="28">
        <f t="shared" si="2"/>
        <v>22775652</v>
      </c>
      <c r="T36" s="28">
        <f t="shared" si="2"/>
        <v>13223916</v>
      </c>
      <c r="U36" s="28">
        <f t="shared" si="2"/>
        <v>12210758</v>
      </c>
      <c r="V36" s="28">
        <f t="shared" si="2"/>
        <v>48210326</v>
      </c>
      <c r="W36" s="28">
        <f t="shared" si="2"/>
        <v>-36729238</v>
      </c>
      <c r="X36" s="28">
        <f t="shared" si="2"/>
        <v>-21767734</v>
      </c>
      <c r="Y36" s="28">
        <f t="shared" si="2"/>
        <v>-14961504</v>
      </c>
      <c r="Z36" s="29">
        <f>+IF(X36&lt;&gt;0,+(Y36/X36)*100,0)</f>
        <v>68.73248267366736</v>
      </c>
      <c r="AA36" s="30">
        <f>SUM(AA31:AA35)</f>
        <v>-47327947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-63854152983</v>
      </c>
      <c r="D38" s="32">
        <f>+D17+D27+D36</f>
        <v>0</v>
      </c>
      <c r="E38" s="33">
        <f t="shared" si="3"/>
        <v>-40364890807</v>
      </c>
      <c r="F38" s="2">
        <f t="shared" si="3"/>
        <v>-33789023184</v>
      </c>
      <c r="G38" s="2">
        <f t="shared" si="3"/>
        <v>6177426216</v>
      </c>
      <c r="H38" s="2">
        <f t="shared" si="3"/>
        <v>86363704</v>
      </c>
      <c r="I38" s="2">
        <f t="shared" si="3"/>
        <v>-2240566594</v>
      </c>
      <c r="J38" s="2">
        <f t="shared" si="3"/>
        <v>4023223326</v>
      </c>
      <c r="K38" s="2">
        <f t="shared" si="3"/>
        <v>487977039</v>
      </c>
      <c r="L38" s="2">
        <f t="shared" si="3"/>
        <v>-3509717336</v>
      </c>
      <c r="M38" s="2">
        <f t="shared" si="3"/>
        <v>-960430467</v>
      </c>
      <c r="N38" s="2">
        <f t="shared" si="3"/>
        <v>-3982170764</v>
      </c>
      <c r="O38" s="2">
        <f t="shared" si="3"/>
        <v>1628598895</v>
      </c>
      <c r="P38" s="2">
        <f t="shared" si="3"/>
        <v>-2235648730</v>
      </c>
      <c r="Q38" s="2">
        <f t="shared" si="3"/>
        <v>3244124010</v>
      </c>
      <c r="R38" s="2">
        <f t="shared" si="3"/>
        <v>2637074175</v>
      </c>
      <c r="S38" s="2">
        <f t="shared" si="3"/>
        <v>-5812225546</v>
      </c>
      <c r="T38" s="2">
        <f t="shared" si="3"/>
        <v>-4531359511</v>
      </c>
      <c r="U38" s="2">
        <f t="shared" si="3"/>
        <v>-13332410162</v>
      </c>
      <c r="V38" s="2">
        <f t="shared" si="3"/>
        <v>-23675995219</v>
      </c>
      <c r="W38" s="2">
        <f t="shared" si="3"/>
        <v>-20997868482</v>
      </c>
      <c r="X38" s="2">
        <f t="shared" si="3"/>
        <v>-40738395865</v>
      </c>
      <c r="Y38" s="2">
        <f t="shared" si="3"/>
        <v>19740527383</v>
      </c>
      <c r="Z38" s="34">
        <f>+IF(X38&lt;&gt;0,+(Y38/X38)*100,0)</f>
        <v>-48.45681074045403</v>
      </c>
      <c r="AA38" s="35">
        <f>+AA17+AA27+AA36</f>
        <v>-33789023184</v>
      </c>
    </row>
    <row r="39" spans="1:27" ht="12.75">
      <c r="A39" s="23" t="s">
        <v>59</v>
      </c>
      <c r="B39" s="17"/>
      <c r="C39" s="32">
        <v>7012515318</v>
      </c>
      <c r="D39" s="32"/>
      <c r="E39" s="33">
        <v>-37970457360</v>
      </c>
      <c r="F39" s="2">
        <v>-52008754158</v>
      </c>
      <c r="G39" s="2">
        <v>4793337164</v>
      </c>
      <c r="H39" s="2">
        <f>+G40+H60</f>
        <v>9084665347</v>
      </c>
      <c r="I39" s="2">
        <f>+H40+I60</f>
        <v>7912524162</v>
      </c>
      <c r="J39" s="2">
        <f>+G39</f>
        <v>4793337164</v>
      </c>
      <c r="K39" s="2">
        <f>+I40+K60</f>
        <v>8213734654</v>
      </c>
      <c r="L39" s="2">
        <f>+K40+L60</f>
        <v>6511692419</v>
      </c>
      <c r="M39" s="2">
        <f>+L40+M60</f>
        <v>3831644807</v>
      </c>
      <c r="N39" s="2">
        <f>+K39</f>
        <v>8213734654</v>
      </c>
      <c r="O39" s="2">
        <f>+M40+O60</f>
        <v>4537998007</v>
      </c>
      <c r="P39" s="2">
        <f>+O40+P60</f>
        <v>5736016617</v>
      </c>
      <c r="Q39" s="2">
        <f>+P40+Q60</f>
        <v>8524664050</v>
      </c>
      <c r="R39" s="2">
        <f>+O39</f>
        <v>4537998007</v>
      </c>
      <c r="S39" s="2">
        <f>+Q40+S60</f>
        <v>7494617792</v>
      </c>
      <c r="T39" s="2">
        <f>+S40+T60</f>
        <v>1088252697</v>
      </c>
      <c r="U39" s="2">
        <f>+T40+U60</f>
        <v>-3188187206</v>
      </c>
      <c r="V39" s="2">
        <f>+S39</f>
        <v>7494617792</v>
      </c>
      <c r="W39" s="2">
        <f>+G39</f>
        <v>4793337164</v>
      </c>
      <c r="X39" s="2">
        <v>-5768951096</v>
      </c>
      <c r="Y39" s="2">
        <f>+W39-X39</f>
        <v>10562288260</v>
      </c>
      <c r="Z39" s="34">
        <f>+IF(X39&lt;&gt;0,+(Y39/X39)*100,0)</f>
        <v>-183.08853870027676</v>
      </c>
      <c r="AA39" s="35">
        <v>-52008754158</v>
      </c>
    </row>
    <row r="40" spans="1:27" ht="12.75">
      <c r="A40" s="41" t="s">
        <v>61</v>
      </c>
      <c r="B40" s="42" t="s">
        <v>60</v>
      </c>
      <c r="C40" s="43">
        <f>+C38+C39</f>
        <v>-56841637665</v>
      </c>
      <c r="D40" s="43">
        <f aca="true" t="shared" si="4" ref="D40:AA40">+D38+D39</f>
        <v>0</v>
      </c>
      <c r="E40" s="44">
        <f t="shared" si="4"/>
        <v>-78335348167</v>
      </c>
      <c r="F40" s="45">
        <f t="shared" si="4"/>
        <v>-85797777342</v>
      </c>
      <c r="G40" s="45">
        <f t="shared" si="4"/>
        <v>10970763380</v>
      </c>
      <c r="H40" s="45">
        <f t="shared" si="4"/>
        <v>9171029051</v>
      </c>
      <c r="I40" s="45">
        <f t="shared" si="4"/>
        <v>5671957568</v>
      </c>
      <c r="J40" s="45">
        <f>+I40</f>
        <v>5671957568</v>
      </c>
      <c r="K40" s="45">
        <f t="shared" si="4"/>
        <v>8701711693</v>
      </c>
      <c r="L40" s="45">
        <f t="shared" si="4"/>
        <v>3001975083</v>
      </c>
      <c r="M40" s="45">
        <f t="shared" si="4"/>
        <v>2871214340</v>
      </c>
      <c r="N40" s="45">
        <f>+M40</f>
        <v>2871214340</v>
      </c>
      <c r="O40" s="45">
        <f t="shared" si="4"/>
        <v>6166596902</v>
      </c>
      <c r="P40" s="45">
        <f t="shared" si="4"/>
        <v>3500367887</v>
      </c>
      <c r="Q40" s="45">
        <f t="shared" si="4"/>
        <v>11768788060</v>
      </c>
      <c r="R40" s="45">
        <f>+Q40</f>
        <v>11768788060</v>
      </c>
      <c r="S40" s="45">
        <f t="shared" si="4"/>
        <v>1682392246</v>
      </c>
      <c r="T40" s="45">
        <f t="shared" si="4"/>
        <v>-3443106814</v>
      </c>
      <c r="U40" s="45">
        <f t="shared" si="4"/>
        <v>-16520597368</v>
      </c>
      <c r="V40" s="45">
        <f>+U40</f>
        <v>-16520597368</v>
      </c>
      <c r="W40" s="45">
        <f>+V40</f>
        <v>-16520597368</v>
      </c>
      <c r="X40" s="45">
        <f t="shared" si="4"/>
        <v>-46507346961</v>
      </c>
      <c r="Y40" s="45">
        <f t="shared" si="4"/>
        <v>30302815643</v>
      </c>
      <c r="Z40" s="46">
        <f>+IF(X40&lt;&gt;0,+(Y40/X40)*100,0)</f>
        <v>-65.15705070945296</v>
      </c>
      <c r="AA40" s="47">
        <f t="shared" si="4"/>
        <v>-85797777342</v>
      </c>
    </row>
    <row r="41" spans="1:27" ht="12.75">
      <c r="A41" s="48" t="s">
        <v>73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74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21" ht="12.75" hidden="1">
      <c r="G60">
        <v>4793337164</v>
      </c>
      <c r="H60">
        <v>-1886098033</v>
      </c>
      <c r="I60">
        <v>-1258504889</v>
      </c>
      <c r="J60">
        <v>4793337164</v>
      </c>
      <c r="K60">
        <v>2541777086</v>
      </c>
      <c r="L60">
        <v>-2190019274</v>
      </c>
      <c r="M60">
        <v>829669724</v>
      </c>
      <c r="N60">
        <v>2541777086</v>
      </c>
      <c r="O60">
        <v>1666783667</v>
      </c>
      <c r="P60">
        <v>-430580285</v>
      </c>
      <c r="Q60">
        <v>5024296163</v>
      </c>
      <c r="R60">
        <v>1666783667</v>
      </c>
      <c r="S60">
        <v>-4274170268</v>
      </c>
      <c r="T60">
        <v>-594139549</v>
      </c>
      <c r="U60">
        <v>254919608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75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>
        <v>1253319764</v>
      </c>
      <c r="D7" s="18"/>
      <c r="E7" s="19"/>
      <c r="F7" s="20"/>
      <c r="G7" s="20">
        <v>288078395</v>
      </c>
      <c r="H7" s="20">
        <v>93492752</v>
      </c>
      <c r="I7" s="20">
        <v>66795990</v>
      </c>
      <c r="J7" s="20">
        <v>448367137</v>
      </c>
      <c r="K7" s="20">
        <v>82680183</v>
      </c>
      <c r="L7" s="20">
        <v>114267006</v>
      </c>
      <c r="M7" s="20">
        <v>144044211</v>
      </c>
      <c r="N7" s="20">
        <v>340991400</v>
      </c>
      <c r="O7" s="20">
        <v>63735168</v>
      </c>
      <c r="P7" s="20">
        <v>69981734</v>
      </c>
      <c r="Q7" s="20">
        <v>178828365</v>
      </c>
      <c r="R7" s="20">
        <v>312545267</v>
      </c>
      <c r="S7" s="20">
        <v>41216549</v>
      </c>
      <c r="T7" s="20">
        <v>63482566</v>
      </c>
      <c r="U7" s="20">
        <v>54616243</v>
      </c>
      <c r="V7" s="20">
        <v>159315358</v>
      </c>
      <c r="W7" s="20">
        <v>1261219162</v>
      </c>
      <c r="X7" s="20"/>
      <c r="Y7" s="20">
        <v>1261219162</v>
      </c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-976978991</v>
      </c>
      <c r="D14" s="18"/>
      <c r="E14" s="19">
        <v>-1170596196</v>
      </c>
      <c r="F14" s="20">
        <v>-1085198065</v>
      </c>
      <c r="G14" s="20">
        <v>-30974405</v>
      </c>
      <c r="H14" s="20">
        <v>-162689882</v>
      </c>
      <c r="I14" s="20">
        <v>-88661115</v>
      </c>
      <c r="J14" s="20">
        <v>-282325402</v>
      </c>
      <c r="K14" s="20">
        <v>-60999851</v>
      </c>
      <c r="L14" s="20">
        <v>-70242876</v>
      </c>
      <c r="M14" s="20">
        <v>-79550895</v>
      </c>
      <c r="N14" s="20">
        <v>-210793622</v>
      </c>
      <c r="O14" s="20">
        <v>-98008596</v>
      </c>
      <c r="P14" s="20">
        <v>-66037399</v>
      </c>
      <c r="Q14" s="20">
        <v>-76351342</v>
      </c>
      <c r="R14" s="20">
        <v>-240397337</v>
      </c>
      <c r="S14" s="20">
        <v>-37952369</v>
      </c>
      <c r="T14" s="20">
        <v>-125684501</v>
      </c>
      <c r="U14" s="20">
        <v>-37789257</v>
      </c>
      <c r="V14" s="20">
        <v>-201426127</v>
      </c>
      <c r="W14" s="20">
        <v>-934942488</v>
      </c>
      <c r="X14" s="20">
        <v>-1085198065</v>
      </c>
      <c r="Y14" s="20">
        <v>150255577</v>
      </c>
      <c r="Z14" s="21">
        <v>-13.85</v>
      </c>
      <c r="AA14" s="22">
        <v>-1085198065</v>
      </c>
    </row>
    <row r="15" spans="1:27" ht="12.75">
      <c r="A15" s="23" t="s">
        <v>42</v>
      </c>
      <c r="B15" s="17"/>
      <c r="C15" s="18">
        <v>-35867788</v>
      </c>
      <c r="D15" s="18"/>
      <c r="E15" s="19">
        <v>-33343397</v>
      </c>
      <c r="F15" s="20">
        <v>-52900000</v>
      </c>
      <c r="G15" s="20">
        <v>-10492</v>
      </c>
      <c r="H15" s="20">
        <v>-6553160</v>
      </c>
      <c r="I15" s="20">
        <v>-4912851</v>
      </c>
      <c r="J15" s="20">
        <v>-11476503</v>
      </c>
      <c r="K15" s="20">
        <v>-5522184</v>
      </c>
      <c r="L15" s="20">
        <v>-4370252</v>
      </c>
      <c r="M15" s="20">
        <v>-5027318</v>
      </c>
      <c r="N15" s="20">
        <v>-14919754</v>
      </c>
      <c r="O15" s="20">
        <v>-5030321</v>
      </c>
      <c r="P15" s="20">
        <v>-4015313</v>
      </c>
      <c r="Q15" s="20">
        <v>-5681720</v>
      </c>
      <c r="R15" s="20">
        <v>-14727354</v>
      </c>
      <c r="S15" s="20">
        <v>-513264</v>
      </c>
      <c r="T15" s="20">
        <v>-2038224</v>
      </c>
      <c r="U15" s="20">
        <v>-2268880</v>
      </c>
      <c r="V15" s="20">
        <v>-4820368</v>
      </c>
      <c r="W15" s="20">
        <v>-45943979</v>
      </c>
      <c r="X15" s="20">
        <v>-52900000</v>
      </c>
      <c r="Y15" s="20">
        <v>6956021</v>
      </c>
      <c r="Z15" s="21">
        <v>-13.15</v>
      </c>
      <c r="AA15" s="22">
        <v>-52900000</v>
      </c>
    </row>
    <row r="16" spans="1:27" ht="12.75">
      <c r="A16" s="23" t="s">
        <v>43</v>
      </c>
      <c r="B16" s="17" t="s">
        <v>6</v>
      </c>
      <c r="C16" s="18">
        <v>-300900</v>
      </c>
      <c r="D16" s="18"/>
      <c r="E16" s="19">
        <v>-2510200</v>
      </c>
      <c r="F16" s="20">
        <v>-2550450</v>
      </c>
      <c r="G16" s="20">
        <v>25075</v>
      </c>
      <c r="H16" s="20"/>
      <c r="I16" s="20"/>
      <c r="J16" s="20">
        <v>25075</v>
      </c>
      <c r="K16" s="20"/>
      <c r="L16" s="20"/>
      <c r="M16" s="20">
        <v>-100300</v>
      </c>
      <c r="N16" s="20">
        <v>-100300</v>
      </c>
      <c r="O16" s="20">
        <v>-75225</v>
      </c>
      <c r="P16" s="20"/>
      <c r="Q16" s="20">
        <v>-50150</v>
      </c>
      <c r="R16" s="20">
        <v>-125375</v>
      </c>
      <c r="S16" s="20"/>
      <c r="T16" s="20"/>
      <c r="U16" s="20">
        <v>-75225</v>
      </c>
      <c r="V16" s="20">
        <v>-75225</v>
      </c>
      <c r="W16" s="20">
        <v>-275825</v>
      </c>
      <c r="X16" s="20">
        <v>-2550450</v>
      </c>
      <c r="Y16" s="20">
        <v>2274625</v>
      </c>
      <c r="Z16" s="21">
        <v>-89.19</v>
      </c>
      <c r="AA16" s="22">
        <v>-2550450</v>
      </c>
    </row>
    <row r="17" spans="1:27" ht="12.75">
      <c r="A17" s="24" t="s">
        <v>44</v>
      </c>
      <c r="B17" s="25"/>
      <c r="C17" s="26">
        <f aca="true" t="shared" si="0" ref="C17:Y17">SUM(C6:C16)</f>
        <v>240172085</v>
      </c>
      <c r="D17" s="26">
        <f>SUM(D6:D16)</f>
        <v>0</v>
      </c>
      <c r="E17" s="27">
        <f t="shared" si="0"/>
        <v>-1206449793</v>
      </c>
      <c r="F17" s="28">
        <f t="shared" si="0"/>
        <v>-1140648515</v>
      </c>
      <c r="G17" s="28">
        <f t="shared" si="0"/>
        <v>257118573</v>
      </c>
      <c r="H17" s="28">
        <f t="shared" si="0"/>
        <v>-75750290</v>
      </c>
      <c r="I17" s="28">
        <f t="shared" si="0"/>
        <v>-26777976</v>
      </c>
      <c r="J17" s="28">
        <f t="shared" si="0"/>
        <v>154590307</v>
      </c>
      <c r="K17" s="28">
        <f t="shared" si="0"/>
        <v>16158148</v>
      </c>
      <c r="L17" s="28">
        <f t="shared" si="0"/>
        <v>39653878</v>
      </c>
      <c r="M17" s="28">
        <f t="shared" si="0"/>
        <v>59365698</v>
      </c>
      <c r="N17" s="28">
        <f t="shared" si="0"/>
        <v>115177724</v>
      </c>
      <c r="O17" s="28">
        <f t="shared" si="0"/>
        <v>-39378974</v>
      </c>
      <c r="P17" s="28">
        <f t="shared" si="0"/>
        <v>-70978</v>
      </c>
      <c r="Q17" s="28">
        <f t="shared" si="0"/>
        <v>96745153</v>
      </c>
      <c r="R17" s="28">
        <f t="shared" si="0"/>
        <v>57295201</v>
      </c>
      <c r="S17" s="28">
        <f t="shared" si="0"/>
        <v>2750916</v>
      </c>
      <c r="T17" s="28">
        <f t="shared" si="0"/>
        <v>-64240159</v>
      </c>
      <c r="U17" s="28">
        <f t="shared" si="0"/>
        <v>14482881</v>
      </c>
      <c r="V17" s="28">
        <f t="shared" si="0"/>
        <v>-47006362</v>
      </c>
      <c r="W17" s="28">
        <f t="shared" si="0"/>
        <v>280056870</v>
      </c>
      <c r="X17" s="28">
        <f t="shared" si="0"/>
        <v>-1140648515</v>
      </c>
      <c r="Y17" s="28">
        <f t="shared" si="0"/>
        <v>1420705385</v>
      </c>
      <c r="Z17" s="29">
        <f>+IF(X17&lt;&gt;0,+(Y17/X17)*100,0)</f>
        <v>-124.5524248983921</v>
      </c>
      <c r="AA17" s="30">
        <f>SUM(AA6:AA16)</f>
        <v>-1140648515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>
        <v>-50422333</v>
      </c>
      <c r="D24" s="18"/>
      <c r="E24" s="19">
        <v>50422333</v>
      </c>
      <c r="F24" s="20">
        <v>50422333</v>
      </c>
      <c r="G24" s="20">
        <v>-50422333</v>
      </c>
      <c r="H24" s="20">
        <v>50422333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>
        <v>50422333</v>
      </c>
      <c r="Y24" s="20">
        <v>-50422333</v>
      </c>
      <c r="Z24" s="21">
        <v>-100</v>
      </c>
      <c r="AA24" s="22">
        <v>50422333</v>
      </c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-50422333</v>
      </c>
      <c r="D27" s="26">
        <f>SUM(D21:D26)</f>
        <v>0</v>
      </c>
      <c r="E27" s="27">
        <f t="shared" si="1"/>
        <v>50422333</v>
      </c>
      <c r="F27" s="28">
        <f t="shared" si="1"/>
        <v>50422333</v>
      </c>
      <c r="G27" s="28">
        <f t="shared" si="1"/>
        <v>-50422333</v>
      </c>
      <c r="H27" s="28">
        <f t="shared" si="1"/>
        <v>50422333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50422333</v>
      </c>
      <c r="Y27" s="28">
        <f t="shared" si="1"/>
        <v>-50422333</v>
      </c>
      <c r="Z27" s="29">
        <f>+IF(X27&lt;&gt;0,+(Y27/X27)*100,0)</f>
        <v>-100</v>
      </c>
      <c r="AA27" s="30">
        <f>SUM(AA21:AA26)</f>
        <v>50422333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15785336</v>
      </c>
      <c r="D33" s="18"/>
      <c r="E33" s="19">
        <v>-15785336</v>
      </c>
      <c r="F33" s="20">
        <v>-15785336</v>
      </c>
      <c r="G33" s="20">
        <v>15831121</v>
      </c>
      <c r="H33" s="36">
        <v>-15704217</v>
      </c>
      <c r="I33" s="36">
        <v>-74838</v>
      </c>
      <c r="J33" s="36">
        <v>52066</v>
      </c>
      <c r="K33" s="20">
        <v>104443</v>
      </c>
      <c r="L33" s="20">
        <v>157112</v>
      </c>
      <c r="M33" s="20">
        <v>-24815</v>
      </c>
      <c r="N33" s="20">
        <v>236740</v>
      </c>
      <c r="O33" s="36">
        <v>-60734</v>
      </c>
      <c r="P33" s="36">
        <v>150399</v>
      </c>
      <c r="Q33" s="36">
        <v>-15579</v>
      </c>
      <c r="R33" s="20">
        <v>74086</v>
      </c>
      <c r="S33" s="20">
        <v>-362892</v>
      </c>
      <c r="T33" s="20">
        <v>315377</v>
      </c>
      <c r="U33" s="20">
        <v>-21706</v>
      </c>
      <c r="V33" s="36">
        <v>-69221</v>
      </c>
      <c r="W33" s="36">
        <v>293671</v>
      </c>
      <c r="X33" s="36">
        <v>-15785336</v>
      </c>
      <c r="Y33" s="20">
        <v>16079007</v>
      </c>
      <c r="Z33" s="21">
        <v>-101.86</v>
      </c>
      <c r="AA33" s="22">
        <v>-15785336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15785336</v>
      </c>
      <c r="D36" s="26">
        <f>SUM(D31:D35)</f>
        <v>0</v>
      </c>
      <c r="E36" s="27">
        <f t="shared" si="2"/>
        <v>-15785336</v>
      </c>
      <c r="F36" s="28">
        <f t="shared" si="2"/>
        <v>-15785336</v>
      </c>
      <c r="G36" s="28">
        <f t="shared" si="2"/>
        <v>15831121</v>
      </c>
      <c r="H36" s="28">
        <f t="shared" si="2"/>
        <v>-15704217</v>
      </c>
      <c r="I36" s="28">
        <f t="shared" si="2"/>
        <v>-74838</v>
      </c>
      <c r="J36" s="28">
        <f t="shared" si="2"/>
        <v>52066</v>
      </c>
      <c r="K36" s="28">
        <f t="shared" si="2"/>
        <v>104443</v>
      </c>
      <c r="L36" s="28">
        <f t="shared" si="2"/>
        <v>157112</v>
      </c>
      <c r="M36" s="28">
        <f t="shared" si="2"/>
        <v>-24815</v>
      </c>
      <c r="N36" s="28">
        <f t="shared" si="2"/>
        <v>236740</v>
      </c>
      <c r="O36" s="28">
        <f t="shared" si="2"/>
        <v>-60734</v>
      </c>
      <c r="P36" s="28">
        <f t="shared" si="2"/>
        <v>150399</v>
      </c>
      <c r="Q36" s="28">
        <f t="shared" si="2"/>
        <v>-15579</v>
      </c>
      <c r="R36" s="28">
        <f t="shared" si="2"/>
        <v>74086</v>
      </c>
      <c r="S36" s="28">
        <f t="shared" si="2"/>
        <v>-362892</v>
      </c>
      <c r="T36" s="28">
        <f t="shared" si="2"/>
        <v>315377</v>
      </c>
      <c r="U36" s="28">
        <f t="shared" si="2"/>
        <v>-21706</v>
      </c>
      <c r="V36" s="28">
        <f t="shared" si="2"/>
        <v>-69221</v>
      </c>
      <c r="W36" s="28">
        <f t="shared" si="2"/>
        <v>293671</v>
      </c>
      <c r="X36" s="28">
        <f t="shared" si="2"/>
        <v>-15785336</v>
      </c>
      <c r="Y36" s="28">
        <f t="shared" si="2"/>
        <v>16079007</v>
      </c>
      <c r="Z36" s="29">
        <f>+IF(X36&lt;&gt;0,+(Y36/X36)*100,0)</f>
        <v>-101.86040385836577</v>
      </c>
      <c r="AA36" s="30">
        <f>SUM(AA31:AA35)</f>
        <v>-15785336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205535088</v>
      </c>
      <c r="D38" s="32">
        <f>+D17+D27+D36</f>
        <v>0</v>
      </c>
      <c r="E38" s="33">
        <f t="shared" si="3"/>
        <v>-1171812796</v>
      </c>
      <c r="F38" s="2">
        <f t="shared" si="3"/>
        <v>-1106011518</v>
      </c>
      <c r="G38" s="2">
        <f t="shared" si="3"/>
        <v>222527361</v>
      </c>
      <c r="H38" s="2">
        <f t="shared" si="3"/>
        <v>-41032174</v>
      </c>
      <c r="I38" s="2">
        <f t="shared" si="3"/>
        <v>-26852814</v>
      </c>
      <c r="J38" s="2">
        <f t="shared" si="3"/>
        <v>154642373</v>
      </c>
      <c r="K38" s="2">
        <f t="shared" si="3"/>
        <v>16262591</v>
      </c>
      <c r="L38" s="2">
        <f t="shared" si="3"/>
        <v>39810990</v>
      </c>
      <c r="M38" s="2">
        <f t="shared" si="3"/>
        <v>59340883</v>
      </c>
      <c r="N38" s="2">
        <f t="shared" si="3"/>
        <v>115414464</v>
      </c>
      <c r="O38" s="2">
        <f t="shared" si="3"/>
        <v>-39439708</v>
      </c>
      <c r="P38" s="2">
        <f t="shared" si="3"/>
        <v>79421</v>
      </c>
      <c r="Q38" s="2">
        <f t="shared" si="3"/>
        <v>96729574</v>
      </c>
      <c r="R38" s="2">
        <f t="shared" si="3"/>
        <v>57369287</v>
      </c>
      <c r="S38" s="2">
        <f t="shared" si="3"/>
        <v>2388024</v>
      </c>
      <c r="T38" s="2">
        <f t="shared" si="3"/>
        <v>-63924782</v>
      </c>
      <c r="U38" s="2">
        <f t="shared" si="3"/>
        <v>14461175</v>
      </c>
      <c r="V38" s="2">
        <f t="shared" si="3"/>
        <v>-47075583</v>
      </c>
      <c r="W38" s="2">
        <f t="shared" si="3"/>
        <v>280350541</v>
      </c>
      <c r="X38" s="2">
        <f t="shared" si="3"/>
        <v>-1106011518</v>
      </c>
      <c r="Y38" s="2">
        <f t="shared" si="3"/>
        <v>1386362059</v>
      </c>
      <c r="Z38" s="34">
        <f>+IF(X38&lt;&gt;0,+(Y38/X38)*100,0)</f>
        <v>-125.34788620528634</v>
      </c>
      <c r="AA38" s="35">
        <f>+AA17+AA27+AA36</f>
        <v>-1106011518</v>
      </c>
    </row>
    <row r="39" spans="1:27" ht="12.75">
      <c r="A39" s="23" t="s">
        <v>59</v>
      </c>
      <c r="B39" s="17"/>
      <c r="C39" s="32">
        <v>-38773661</v>
      </c>
      <c r="D39" s="32"/>
      <c r="E39" s="33"/>
      <c r="F39" s="2"/>
      <c r="G39" s="2">
        <v>-33181886</v>
      </c>
      <c r="H39" s="2">
        <f>+G40+H60</f>
        <v>189340865</v>
      </c>
      <c r="I39" s="2">
        <f>+H40+I60</f>
        <v>148308696</v>
      </c>
      <c r="J39" s="2">
        <f>+G39</f>
        <v>-33181886</v>
      </c>
      <c r="K39" s="2">
        <f>+I40+K60</f>
        <v>121455887</v>
      </c>
      <c r="L39" s="2">
        <f>+K40+L60</f>
        <v>137718483</v>
      </c>
      <c r="M39" s="2">
        <f>+L40+M60</f>
        <v>177529478</v>
      </c>
      <c r="N39" s="2">
        <f>+K39</f>
        <v>121455887</v>
      </c>
      <c r="O39" s="2">
        <f>+M40+O60</f>
        <v>236870366</v>
      </c>
      <c r="P39" s="2">
        <f>+O40+P60</f>
        <v>197430663</v>
      </c>
      <c r="Q39" s="2">
        <f>+P40+Q60</f>
        <v>217544472</v>
      </c>
      <c r="R39" s="2">
        <f>+O39</f>
        <v>236870366</v>
      </c>
      <c r="S39" s="2">
        <f>+Q40+S60</f>
        <v>314274046</v>
      </c>
      <c r="T39" s="2">
        <f>+S40+T60</f>
        <v>316731508</v>
      </c>
      <c r="U39" s="2">
        <f>+T40+U60</f>
        <v>252868005</v>
      </c>
      <c r="V39" s="2">
        <f>+S39</f>
        <v>314274046</v>
      </c>
      <c r="W39" s="2">
        <f>+G39</f>
        <v>-33181886</v>
      </c>
      <c r="X39" s="2"/>
      <c r="Y39" s="2">
        <f>+W39-X39</f>
        <v>-33181886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166761427</v>
      </c>
      <c r="D40" s="43">
        <f aca="true" t="shared" si="4" ref="D40:AA40">+D38+D39</f>
        <v>0</v>
      </c>
      <c r="E40" s="44">
        <f t="shared" si="4"/>
        <v>-1171812796</v>
      </c>
      <c r="F40" s="45">
        <f t="shared" si="4"/>
        <v>-1106011518</v>
      </c>
      <c r="G40" s="45">
        <f t="shared" si="4"/>
        <v>189345475</v>
      </c>
      <c r="H40" s="45">
        <f t="shared" si="4"/>
        <v>148308691</v>
      </c>
      <c r="I40" s="45">
        <f t="shared" si="4"/>
        <v>121455882</v>
      </c>
      <c r="J40" s="45">
        <f>+I40</f>
        <v>121455882</v>
      </c>
      <c r="K40" s="45">
        <f t="shared" si="4"/>
        <v>137718478</v>
      </c>
      <c r="L40" s="45">
        <f t="shared" si="4"/>
        <v>177529473</v>
      </c>
      <c r="M40" s="45">
        <f t="shared" si="4"/>
        <v>236870361</v>
      </c>
      <c r="N40" s="45">
        <f>+M40</f>
        <v>236870361</v>
      </c>
      <c r="O40" s="45">
        <f t="shared" si="4"/>
        <v>197430658</v>
      </c>
      <c r="P40" s="45">
        <f t="shared" si="4"/>
        <v>197510084</v>
      </c>
      <c r="Q40" s="45">
        <f t="shared" si="4"/>
        <v>314274046</v>
      </c>
      <c r="R40" s="45">
        <f>+Q40</f>
        <v>314274046</v>
      </c>
      <c r="S40" s="45">
        <f t="shared" si="4"/>
        <v>316662070</v>
      </c>
      <c r="T40" s="45">
        <f t="shared" si="4"/>
        <v>252806726</v>
      </c>
      <c r="U40" s="45">
        <f t="shared" si="4"/>
        <v>267329180</v>
      </c>
      <c r="V40" s="45">
        <f>+U40</f>
        <v>267329180</v>
      </c>
      <c r="W40" s="45">
        <f>+V40</f>
        <v>267329180</v>
      </c>
      <c r="X40" s="45">
        <f t="shared" si="4"/>
        <v>-1106011518</v>
      </c>
      <c r="Y40" s="45">
        <f t="shared" si="4"/>
        <v>1353180173</v>
      </c>
      <c r="Z40" s="46">
        <f>+IF(X40&lt;&gt;0,+(Y40/X40)*100,0)</f>
        <v>-122.34774692463917</v>
      </c>
      <c r="AA40" s="47">
        <f t="shared" si="4"/>
        <v>-1106011518</v>
      </c>
    </row>
    <row r="41" spans="1:27" ht="12.75">
      <c r="A41" s="48" t="s">
        <v>73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74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21" ht="12.75" hidden="1">
      <c r="G60">
        <v>-33181886</v>
      </c>
      <c r="H60">
        <v>-4610</v>
      </c>
      <c r="I60">
        <v>5</v>
      </c>
      <c r="J60">
        <v>-33181886</v>
      </c>
      <c r="K60">
        <v>5</v>
      </c>
      <c r="L60">
        <v>5</v>
      </c>
      <c r="M60">
        <v>5</v>
      </c>
      <c r="N60">
        <v>5</v>
      </c>
      <c r="O60">
        <v>5</v>
      </c>
      <c r="P60">
        <v>5</v>
      </c>
      <c r="Q60">
        <v>20034388</v>
      </c>
      <c r="R60">
        <v>5</v>
      </c>
      <c r="T60">
        <v>69438</v>
      </c>
      <c r="U60">
        <v>61279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75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32129</v>
      </c>
      <c r="D6" s="18"/>
      <c r="E6" s="19"/>
      <c r="F6" s="20">
        <v>-192902720</v>
      </c>
      <c r="G6" s="20"/>
      <c r="H6" s="20"/>
      <c r="I6" s="20">
        <v>810</v>
      </c>
      <c r="J6" s="20">
        <v>810</v>
      </c>
      <c r="K6" s="20">
        <v>331</v>
      </c>
      <c r="L6" s="20"/>
      <c r="M6" s="20"/>
      <c r="N6" s="20">
        <v>331</v>
      </c>
      <c r="O6" s="20">
        <v>1820</v>
      </c>
      <c r="P6" s="20">
        <v>3120</v>
      </c>
      <c r="Q6" s="20"/>
      <c r="R6" s="20">
        <v>4940</v>
      </c>
      <c r="S6" s="20">
        <v>2202</v>
      </c>
      <c r="T6" s="20"/>
      <c r="U6" s="20"/>
      <c r="V6" s="20">
        <v>2202</v>
      </c>
      <c r="W6" s="20">
        <v>8283</v>
      </c>
      <c r="X6" s="20">
        <v>-192902720</v>
      </c>
      <c r="Y6" s="20">
        <v>192911003</v>
      </c>
      <c r="Z6" s="21">
        <v>-100</v>
      </c>
      <c r="AA6" s="22">
        <v>-192902720</v>
      </c>
    </row>
    <row r="7" spans="1:27" ht="12.75">
      <c r="A7" s="23" t="s">
        <v>34</v>
      </c>
      <c r="B7" s="17"/>
      <c r="C7" s="18">
        <v>178895390</v>
      </c>
      <c r="D7" s="18"/>
      <c r="E7" s="19">
        <v>335832</v>
      </c>
      <c r="F7" s="20">
        <v>138445930</v>
      </c>
      <c r="G7" s="20">
        <v>15386801</v>
      </c>
      <c r="H7" s="20">
        <v>20566470</v>
      </c>
      <c r="I7" s="20">
        <v>26902671</v>
      </c>
      <c r="J7" s="20">
        <v>62855942</v>
      </c>
      <c r="K7" s="20">
        <v>28785101</v>
      </c>
      <c r="L7" s="20">
        <v>18352910</v>
      </c>
      <c r="M7" s="20">
        <v>19233834</v>
      </c>
      <c r="N7" s="20">
        <v>66371845</v>
      </c>
      <c r="O7" s="20">
        <v>14982819</v>
      </c>
      <c r="P7" s="20">
        <v>13456028</v>
      </c>
      <c r="Q7" s="20">
        <v>15710814</v>
      </c>
      <c r="R7" s="20">
        <v>44149661</v>
      </c>
      <c r="S7" s="20">
        <v>12950043</v>
      </c>
      <c r="T7" s="20">
        <v>14723166</v>
      </c>
      <c r="U7" s="20">
        <v>13154222</v>
      </c>
      <c r="V7" s="20">
        <v>40827431</v>
      </c>
      <c r="W7" s="20">
        <v>214204879</v>
      </c>
      <c r="X7" s="20">
        <v>138445930</v>
      </c>
      <c r="Y7" s="20">
        <v>75758949</v>
      </c>
      <c r="Z7" s="21">
        <v>54.72</v>
      </c>
      <c r="AA7" s="22">
        <v>138445930</v>
      </c>
    </row>
    <row r="8" spans="1:27" ht="12.75">
      <c r="A8" s="23" t="s">
        <v>35</v>
      </c>
      <c r="B8" s="17"/>
      <c r="C8" s="18">
        <v>1102607927</v>
      </c>
      <c r="D8" s="18"/>
      <c r="E8" s="19">
        <v>675876</v>
      </c>
      <c r="F8" s="20">
        <v>37128878</v>
      </c>
      <c r="G8" s="20">
        <v>71484485</v>
      </c>
      <c r="H8" s="20">
        <v>73863008</v>
      </c>
      <c r="I8" s="20">
        <v>78164619</v>
      </c>
      <c r="J8" s="20">
        <v>223512112</v>
      </c>
      <c r="K8" s="20">
        <v>87377675</v>
      </c>
      <c r="L8" s="20">
        <v>75483276</v>
      </c>
      <c r="M8" s="20">
        <v>105846088</v>
      </c>
      <c r="N8" s="20">
        <v>268707039</v>
      </c>
      <c r="O8" s="20">
        <v>217784467</v>
      </c>
      <c r="P8" s="20">
        <v>102970338</v>
      </c>
      <c r="Q8" s="20">
        <v>88049164</v>
      </c>
      <c r="R8" s="20">
        <v>408803969</v>
      </c>
      <c r="S8" s="20">
        <v>99657644</v>
      </c>
      <c r="T8" s="20">
        <v>72735438</v>
      </c>
      <c r="U8" s="20">
        <v>106662254</v>
      </c>
      <c r="V8" s="20">
        <v>279055336</v>
      </c>
      <c r="W8" s="20">
        <v>1180078456</v>
      </c>
      <c r="X8" s="20">
        <v>37128878</v>
      </c>
      <c r="Y8" s="20">
        <v>1142949578</v>
      </c>
      <c r="Z8" s="21">
        <v>3078.33</v>
      </c>
      <c r="AA8" s="22">
        <v>37128878</v>
      </c>
    </row>
    <row r="9" spans="1:27" ht="12.75">
      <c r="A9" s="23" t="s">
        <v>36</v>
      </c>
      <c r="B9" s="17" t="s">
        <v>6</v>
      </c>
      <c r="C9" s="18">
        <v>374404078</v>
      </c>
      <c r="D9" s="18"/>
      <c r="E9" s="19"/>
      <c r="F9" s="20">
        <v>-5318186</v>
      </c>
      <c r="G9" s="20">
        <v>163023345</v>
      </c>
      <c r="H9" s="20">
        <v>763195</v>
      </c>
      <c r="I9" s="20">
        <v>2503789</v>
      </c>
      <c r="J9" s="20">
        <v>166290329</v>
      </c>
      <c r="K9" s="20">
        <v>24152</v>
      </c>
      <c r="L9" s="20">
        <v>11011</v>
      </c>
      <c r="M9" s="20">
        <v>105636970</v>
      </c>
      <c r="N9" s="20">
        <v>105672133</v>
      </c>
      <c r="O9" s="20">
        <v>49045</v>
      </c>
      <c r="P9" s="20">
        <v>24344</v>
      </c>
      <c r="Q9" s="20">
        <v>77545586</v>
      </c>
      <c r="R9" s="20">
        <v>77618975</v>
      </c>
      <c r="S9" s="20"/>
      <c r="T9" s="20">
        <v>21084000</v>
      </c>
      <c r="U9" s="20">
        <v>1534597</v>
      </c>
      <c r="V9" s="20">
        <v>22618597</v>
      </c>
      <c r="W9" s="20">
        <v>372200034</v>
      </c>
      <c r="X9" s="20">
        <v>-5318186</v>
      </c>
      <c r="Y9" s="20">
        <v>377518220</v>
      </c>
      <c r="Z9" s="21">
        <v>-7098.63</v>
      </c>
      <c r="AA9" s="22">
        <v>-5318186</v>
      </c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-1573625832</v>
      </c>
      <c r="D14" s="18"/>
      <c r="E14" s="19">
        <v>-1722057048</v>
      </c>
      <c r="F14" s="20">
        <v>-1630707116</v>
      </c>
      <c r="G14" s="20">
        <v>-6051431</v>
      </c>
      <c r="H14" s="20">
        <v>-23976952</v>
      </c>
      <c r="I14" s="20">
        <v>-215233754</v>
      </c>
      <c r="J14" s="20">
        <v>-245262137</v>
      </c>
      <c r="K14" s="20">
        <v>-328349983</v>
      </c>
      <c r="L14" s="20">
        <v>-109346549</v>
      </c>
      <c r="M14" s="20">
        <v>-125439733</v>
      </c>
      <c r="N14" s="20">
        <v>-563136265</v>
      </c>
      <c r="O14" s="20">
        <v>-105820499</v>
      </c>
      <c r="P14" s="20">
        <v>-117937224</v>
      </c>
      <c r="Q14" s="20">
        <v>-109001683</v>
      </c>
      <c r="R14" s="20">
        <v>-332759406</v>
      </c>
      <c r="S14" s="20">
        <v>-142056394</v>
      </c>
      <c r="T14" s="20">
        <v>-199161432</v>
      </c>
      <c r="U14" s="20">
        <v>-289613858</v>
      </c>
      <c r="V14" s="20">
        <v>-630831684</v>
      </c>
      <c r="W14" s="20">
        <v>-1771989492</v>
      </c>
      <c r="X14" s="20">
        <v>-1630707116</v>
      </c>
      <c r="Y14" s="20">
        <v>-141282376</v>
      </c>
      <c r="Z14" s="21">
        <v>8.66</v>
      </c>
      <c r="AA14" s="22">
        <v>-1630707116</v>
      </c>
    </row>
    <row r="15" spans="1:27" ht="12.75">
      <c r="A15" s="23" t="s">
        <v>42</v>
      </c>
      <c r="B15" s="17"/>
      <c r="C15" s="18">
        <v>-26769867</v>
      </c>
      <c r="D15" s="18"/>
      <c r="E15" s="19">
        <v>-42422700</v>
      </c>
      <c r="F15" s="20">
        <v>-42422691</v>
      </c>
      <c r="G15" s="20">
        <v>-42</v>
      </c>
      <c r="H15" s="20">
        <v>-23655</v>
      </c>
      <c r="I15" s="20">
        <v>-1331510</v>
      </c>
      <c r="J15" s="20">
        <v>-1355207</v>
      </c>
      <c r="K15" s="20">
        <v>-11014729</v>
      </c>
      <c r="L15" s="20">
        <v>-364082</v>
      </c>
      <c r="M15" s="20">
        <v>-3113231</v>
      </c>
      <c r="N15" s="20">
        <v>-14492042</v>
      </c>
      <c r="O15" s="20">
        <v>-5288398</v>
      </c>
      <c r="P15" s="20">
        <v>-2904590</v>
      </c>
      <c r="Q15" s="20">
        <v>-3494279</v>
      </c>
      <c r="R15" s="20">
        <v>-11687267</v>
      </c>
      <c r="S15" s="20"/>
      <c r="T15" s="20">
        <v>-5331970</v>
      </c>
      <c r="U15" s="20">
        <v>-3056660</v>
      </c>
      <c r="V15" s="20">
        <v>-8388630</v>
      </c>
      <c r="W15" s="20">
        <v>-35923146</v>
      </c>
      <c r="X15" s="20">
        <v>-42422691</v>
      </c>
      <c r="Y15" s="20">
        <v>6499545</v>
      </c>
      <c r="Z15" s="21">
        <v>-15.32</v>
      </c>
      <c r="AA15" s="22">
        <v>-42422691</v>
      </c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55543825</v>
      </c>
      <c r="D17" s="26">
        <f>SUM(D6:D16)</f>
        <v>0</v>
      </c>
      <c r="E17" s="27">
        <f t="shared" si="0"/>
        <v>-1763468040</v>
      </c>
      <c r="F17" s="28">
        <f t="shared" si="0"/>
        <v>-1695775905</v>
      </c>
      <c r="G17" s="28">
        <f t="shared" si="0"/>
        <v>243843158</v>
      </c>
      <c r="H17" s="28">
        <f t="shared" si="0"/>
        <v>71192066</v>
      </c>
      <c r="I17" s="28">
        <f t="shared" si="0"/>
        <v>-108993375</v>
      </c>
      <c r="J17" s="28">
        <f t="shared" si="0"/>
        <v>206041849</v>
      </c>
      <c r="K17" s="28">
        <f t="shared" si="0"/>
        <v>-223177453</v>
      </c>
      <c r="L17" s="28">
        <f t="shared" si="0"/>
        <v>-15863434</v>
      </c>
      <c r="M17" s="28">
        <f t="shared" si="0"/>
        <v>102163928</v>
      </c>
      <c r="N17" s="28">
        <f t="shared" si="0"/>
        <v>-136876959</v>
      </c>
      <c r="O17" s="28">
        <f t="shared" si="0"/>
        <v>121709254</v>
      </c>
      <c r="P17" s="28">
        <f t="shared" si="0"/>
        <v>-4387984</v>
      </c>
      <c r="Q17" s="28">
        <f t="shared" si="0"/>
        <v>68809602</v>
      </c>
      <c r="R17" s="28">
        <f t="shared" si="0"/>
        <v>186130872</v>
      </c>
      <c r="S17" s="28">
        <f t="shared" si="0"/>
        <v>-29446505</v>
      </c>
      <c r="T17" s="28">
        <f t="shared" si="0"/>
        <v>-95950798</v>
      </c>
      <c r="U17" s="28">
        <f t="shared" si="0"/>
        <v>-171319445</v>
      </c>
      <c r="V17" s="28">
        <f t="shared" si="0"/>
        <v>-296716748</v>
      </c>
      <c r="W17" s="28">
        <f t="shared" si="0"/>
        <v>-41420986</v>
      </c>
      <c r="X17" s="28">
        <f t="shared" si="0"/>
        <v>-1695775905</v>
      </c>
      <c r="Y17" s="28">
        <f t="shared" si="0"/>
        <v>1654354919</v>
      </c>
      <c r="Z17" s="29">
        <f>+IF(X17&lt;&gt;0,+(Y17/X17)*100,0)</f>
        <v>-97.55740213799064</v>
      </c>
      <c r="AA17" s="30">
        <f>SUM(AA6:AA16)</f>
        <v>-1695775905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>
        <v>-1427893</v>
      </c>
      <c r="F23" s="20"/>
      <c r="G23" s="36">
        <v>9916</v>
      </c>
      <c r="H23" s="36"/>
      <c r="I23" s="36"/>
      <c r="J23" s="20">
        <v>9916</v>
      </c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>
        <v>9916</v>
      </c>
      <c r="X23" s="20">
        <v>-1427893</v>
      </c>
      <c r="Y23" s="36">
        <v>1437809</v>
      </c>
      <c r="Z23" s="37">
        <v>-100.69</v>
      </c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>
        <v>-209589804</v>
      </c>
      <c r="D26" s="18"/>
      <c r="E26" s="19">
        <v>-200004</v>
      </c>
      <c r="F26" s="20">
        <v>160472335</v>
      </c>
      <c r="G26" s="20">
        <v>-9552047</v>
      </c>
      <c r="H26" s="20">
        <v>-2106449</v>
      </c>
      <c r="I26" s="20">
        <v>-6788495</v>
      </c>
      <c r="J26" s="20">
        <v>-18446991</v>
      </c>
      <c r="K26" s="20">
        <v>-15929976</v>
      </c>
      <c r="L26" s="20">
        <v>-35605486</v>
      </c>
      <c r="M26" s="20">
        <v>-31460392</v>
      </c>
      <c r="N26" s="20">
        <v>-82995854</v>
      </c>
      <c r="O26" s="20">
        <v>-14730518</v>
      </c>
      <c r="P26" s="20">
        <v>-6315146</v>
      </c>
      <c r="Q26" s="20">
        <v>-16513679</v>
      </c>
      <c r="R26" s="20">
        <v>-37559343</v>
      </c>
      <c r="S26" s="20">
        <v>-10623898</v>
      </c>
      <c r="T26" s="20">
        <v>-10044626</v>
      </c>
      <c r="U26" s="20">
        <v>-10210601</v>
      </c>
      <c r="V26" s="20">
        <v>-30879125</v>
      </c>
      <c r="W26" s="20">
        <v>-169881313</v>
      </c>
      <c r="X26" s="20">
        <v>160472335</v>
      </c>
      <c r="Y26" s="20">
        <v>-330353648</v>
      </c>
      <c r="Z26" s="21">
        <v>-205.86</v>
      </c>
      <c r="AA26" s="22">
        <v>160472335</v>
      </c>
    </row>
    <row r="27" spans="1:27" ht="12.75">
      <c r="A27" s="24" t="s">
        <v>51</v>
      </c>
      <c r="B27" s="25"/>
      <c r="C27" s="26">
        <f aca="true" t="shared" si="1" ref="C27:Y27">SUM(C21:C26)</f>
        <v>-209589804</v>
      </c>
      <c r="D27" s="26">
        <f>SUM(D21:D26)</f>
        <v>0</v>
      </c>
      <c r="E27" s="27">
        <f t="shared" si="1"/>
        <v>-1627897</v>
      </c>
      <c r="F27" s="28">
        <f t="shared" si="1"/>
        <v>160472335</v>
      </c>
      <c r="G27" s="28">
        <f t="shared" si="1"/>
        <v>-9542131</v>
      </c>
      <c r="H27" s="28">
        <f t="shared" si="1"/>
        <v>-2106449</v>
      </c>
      <c r="I27" s="28">
        <f t="shared" si="1"/>
        <v>-6788495</v>
      </c>
      <c r="J27" s="28">
        <f t="shared" si="1"/>
        <v>-18437075</v>
      </c>
      <c r="K27" s="28">
        <f t="shared" si="1"/>
        <v>-15929976</v>
      </c>
      <c r="L27" s="28">
        <f t="shared" si="1"/>
        <v>-35605486</v>
      </c>
      <c r="M27" s="28">
        <f t="shared" si="1"/>
        <v>-31460392</v>
      </c>
      <c r="N27" s="28">
        <f t="shared" si="1"/>
        <v>-82995854</v>
      </c>
      <c r="O27" s="28">
        <f t="shared" si="1"/>
        <v>-14730518</v>
      </c>
      <c r="P27" s="28">
        <f t="shared" si="1"/>
        <v>-6315146</v>
      </c>
      <c r="Q27" s="28">
        <f t="shared" si="1"/>
        <v>-16513679</v>
      </c>
      <c r="R27" s="28">
        <f t="shared" si="1"/>
        <v>-37559343</v>
      </c>
      <c r="S27" s="28">
        <f t="shared" si="1"/>
        <v>-10623898</v>
      </c>
      <c r="T27" s="28">
        <f t="shared" si="1"/>
        <v>-10044626</v>
      </c>
      <c r="U27" s="28">
        <f t="shared" si="1"/>
        <v>-10210601</v>
      </c>
      <c r="V27" s="28">
        <f t="shared" si="1"/>
        <v>-30879125</v>
      </c>
      <c r="W27" s="28">
        <f t="shared" si="1"/>
        <v>-169871397</v>
      </c>
      <c r="X27" s="28">
        <f t="shared" si="1"/>
        <v>159044442</v>
      </c>
      <c r="Y27" s="28">
        <f t="shared" si="1"/>
        <v>-328915839</v>
      </c>
      <c r="Z27" s="29">
        <f>+IF(X27&lt;&gt;0,+(Y27/X27)*100,0)</f>
        <v>-206.80750289909534</v>
      </c>
      <c r="AA27" s="30">
        <f>SUM(AA21:AA26)</f>
        <v>160472335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-5406279</v>
      </c>
      <c r="D33" s="18"/>
      <c r="E33" s="19">
        <v>-7698011</v>
      </c>
      <c r="F33" s="20">
        <v>-1</v>
      </c>
      <c r="G33" s="20">
        <v>55390568</v>
      </c>
      <c r="H33" s="36">
        <v>-54483351</v>
      </c>
      <c r="I33" s="36">
        <v>-1178717</v>
      </c>
      <c r="J33" s="36">
        <v>-271500</v>
      </c>
      <c r="K33" s="20">
        <v>109958</v>
      </c>
      <c r="L33" s="20">
        <v>-589478</v>
      </c>
      <c r="M33" s="20">
        <v>478935</v>
      </c>
      <c r="N33" s="20">
        <v>-585</v>
      </c>
      <c r="O33" s="36">
        <v>-134580</v>
      </c>
      <c r="P33" s="36">
        <v>60613</v>
      </c>
      <c r="Q33" s="36">
        <v>50828</v>
      </c>
      <c r="R33" s="20">
        <v>-23139</v>
      </c>
      <c r="S33" s="20">
        <v>-37717</v>
      </c>
      <c r="T33" s="20">
        <v>18149</v>
      </c>
      <c r="U33" s="20">
        <v>100684</v>
      </c>
      <c r="V33" s="36">
        <v>81116</v>
      </c>
      <c r="W33" s="36">
        <v>-214108</v>
      </c>
      <c r="X33" s="36">
        <v>-7698012</v>
      </c>
      <c r="Y33" s="20">
        <v>7483904</v>
      </c>
      <c r="Z33" s="21">
        <v>-97.22</v>
      </c>
      <c r="AA33" s="22">
        <v>-1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-5406279</v>
      </c>
      <c r="D36" s="26">
        <f>SUM(D31:D35)</f>
        <v>0</v>
      </c>
      <c r="E36" s="27">
        <f t="shared" si="2"/>
        <v>-7698011</v>
      </c>
      <c r="F36" s="28">
        <f t="shared" si="2"/>
        <v>-1</v>
      </c>
      <c r="G36" s="28">
        <f t="shared" si="2"/>
        <v>55390568</v>
      </c>
      <c r="H36" s="28">
        <f t="shared" si="2"/>
        <v>-54483351</v>
      </c>
      <c r="I36" s="28">
        <f t="shared" si="2"/>
        <v>-1178717</v>
      </c>
      <c r="J36" s="28">
        <f t="shared" si="2"/>
        <v>-271500</v>
      </c>
      <c r="K36" s="28">
        <f t="shared" si="2"/>
        <v>109958</v>
      </c>
      <c r="L36" s="28">
        <f t="shared" si="2"/>
        <v>-589478</v>
      </c>
      <c r="M36" s="28">
        <f t="shared" si="2"/>
        <v>478935</v>
      </c>
      <c r="N36" s="28">
        <f t="shared" si="2"/>
        <v>-585</v>
      </c>
      <c r="O36" s="28">
        <f t="shared" si="2"/>
        <v>-134580</v>
      </c>
      <c r="P36" s="28">
        <f t="shared" si="2"/>
        <v>60613</v>
      </c>
      <c r="Q36" s="28">
        <f t="shared" si="2"/>
        <v>50828</v>
      </c>
      <c r="R36" s="28">
        <f t="shared" si="2"/>
        <v>-23139</v>
      </c>
      <c r="S36" s="28">
        <f t="shared" si="2"/>
        <v>-37717</v>
      </c>
      <c r="T36" s="28">
        <f t="shared" si="2"/>
        <v>18149</v>
      </c>
      <c r="U36" s="28">
        <f t="shared" si="2"/>
        <v>100684</v>
      </c>
      <c r="V36" s="28">
        <f t="shared" si="2"/>
        <v>81116</v>
      </c>
      <c r="W36" s="28">
        <f t="shared" si="2"/>
        <v>-214108</v>
      </c>
      <c r="X36" s="28">
        <f t="shared" si="2"/>
        <v>-7698012</v>
      </c>
      <c r="Y36" s="28">
        <f t="shared" si="2"/>
        <v>7483904</v>
      </c>
      <c r="Z36" s="29">
        <f>+IF(X36&lt;&gt;0,+(Y36/X36)*100,0)</f>
        <v>-97.21865853157932</v>
      </c>
      <c r="AA36" s="30">
        <f>SUM(AA31:AA35)</f>
        <v>-1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-159452258</v>
      </c>
      <c r="D38" s="32">
        <f>+D17+D27+D36</f>
        <v>0</v>
      </c>
      <c r="E38" s="33">
        <f t="shared" si="3"/>
        <v>-1772793948</v>
      </c>
      <c r="F38" s="2">
        <f t="shared" si="3"/>
        <v>-1535303571</v>
      </c>
      <c r="G38" s="2">
        <f t="shared" si="3"/>
        <v>289691595</v>
      </c>
      <c r="H38" s="2">
        <f t="shared" si="3"/>
        <v>14602266</v>
      </c>
      <c r="I38" s="2">
        <f t="shared" si="3"/>
        <v>-116960587</v>
      </c>
      <c r="J38" s="2">
        <f t="shared" si="3"/>
        <v>187333274</v>
      </c>
      <c r="K38" s="2">
        <f t="shared" si="3"/>
        <v>-238997471</v>
      </c>
      <c r="L38" s="2">
        <f t="shared" si="3"/>
        <v>-52058398</v>
      </c>
      <c r="M38" s="2">
        <f t="shared" si="3"/>
        <v>71182471</v>
      </c>
      <c r="N38" s="2">
        <f t="shared" si="3"/>
        <v>-219873398</v>
      </c>
      <c r="O38" s="2">
        <f t="shared" si="3"/>
        <v>106844156</v>
      </c>
      <c r="P38" s="2">
        <f t="shared" si="3"/>
        <v>-10642517</v>
      </c>
      <c r="Q38" s="2">
        <f t="shared" si="3"/>
        <v>52346751</v>
      </c>
      <c r="R38" s="2">
        <f t="shared" si="3"/>
        <v>148548390</v>
      </c>
      <c r="S38" s="2">
        <f t="shared" si="3"/>
        <v>-40108120</v>
      </c>
      <c r="T38" s="2">
        <f t="shared" si="3"/>
        <v>-105977275</v>
      </c>
      <c r="U38" s="2">
        <f t="shared" si="3"/>
        <v>-181429362</v>
      </c>
      <c r="V38" s="2">
        <f t="shared" si="3"/>
        <v>-327514757</v>
      </c>
      <c r="W38" s="2">
        <f t="shared" si="3"/>
        <v>-211506491</v>
      </c>
      <c r="X38" s="2">
        <f t="shared" si="3"/>
        <v>-1544429475</v>
      </c>
      <c r="Y38" s="2">
        <f t="shared" si="3"/>
        <v>1332922984</v>
      </c>
      <c r="Z38" s="34">
        <f>+IF(X38&lt;&gt;0,+(Y38/X38)*100,0)</f>
        <v>-86.3052023790209</v>
      </c>
      <c r="AA38" s="35">
        <f>+AA17+AA27+AA36</f>
        <v>-1535303571</v>
      </c>
    </row>
    <row r="39" spans="1:27" ht="12.75">
      <c r="A39" s="23" t="s">
        <v>59</v>
      </c>
      <c r="B39" s="17"/>
      <c r="C39" s="32">
        <v>55987328</v>
      </c>
      <c r="D39" s="32"/>
      <c r="E39" s="33">
        <v>97233195</v>
      </c>
      <c r="F39" s="2">
        <v>121919923</v>
      </c>
      <c r="G39" s="2">
        <v>34168025</v>
      </c>
      <c r="H39" s="2">
        <f>+G40+H60</f>
        <v>323859620</v>
      </c>
      <c r="I39" s="2">
        <f>+H40+I60</f>
        <v>338461886</v>
      </c>
      <c r="J39" s="2">
        <f>+G39</f>
        <v>34168025</v>
      </c>
      <c r="K39" s="2">
        <f>+I40+K60</f>
        <v>221501299</v>
      </c>
      <c r="L39" s="2">
        <f>+K40+L60</f>
        <v>-17496172</v>
      </c>
      <c r="M39" s="2">
        <f>+L40+M60</f>
        <v>-69554570</v>
      </c>
      <c r="N39" s="2">
        <f>+K39</f>
        <v>221501299</v>
      </c>
      <c r="O39" s="2">
        <f>+M40+O60</f>
        <v>1627901</v>
      </c>
      <c r="P39" s="2">
        <f>+O40+P60</f>
        <v>108472057</v>
      </c>
      <c r="Q39" s="2">
        <f>+P40+Q60</f>
        <v>97829540</v>
      </c>
      <c r="R39" s="2">
        <f>+O39</f>
        <v>1627901</v>
      </c>
      <c r="S39" s="2">
        <f>+Q40+S60</f>
        <v>150176291</v>
      </c>
      <c r="T39" s="2">
        <f>+S40+T60</f>
        <v>110068171</v>
      </c>
      <c r="U39" s="2">
        <f>+T40+U60</f>
        <v>4090896</v>
      </c>
      <c r="V39" s="2">
        <f>+S39</f>
        <v>150176291</v>
      </c>
      <c r="W39" s="2">
        <f>+G39</f>
        <v>34168025</v>
      </c>
      <c r="X39" s="2">
        <v>130652777</v>
      </c>
      <c r="Y39" s="2">
        <f>+W39-X39</f>
        <v>-96484752</v>
      </c>
      <c r="Z39" s="34">
        <f>+IF(X39&lt;&gt;0,+(Y39/X39)*100,0)</f>
        <v>-73.84822138147129</v>
      </c>
      <c r="AA39" s="35">
        <v>121919923</v>
      </c>
    </row>
    <row r="40" spans="1:27" ht="12.75">
      <c r="A40" s="41" t="s">
        <v>61</v>
      </c>
      <c r="B40" s="42" t="s">
        <v>60</v>
      </c>
      <c r="C40" s="43">
        <f>+C38+C39</f>
        <v>-103464930</v>
      </c>
      <c r="D40" s="43">
        <f aca="true" t="shared" si="4" ref="D40:AA40">+D38+D39</f>
        <v>0</v>
      </c>
      <c r="E40" s="44">
        <f t="shared" si="4"/>
        <v>-1675560753</v>
      </c>
      <c r="F40" s="45">
        <f t="shared" si="4"/>
        <v>-1413383648</v>
      </c>
      <c r="G40" s="45">
        <f t="shared" si="4"/>
        <v>323859620</v>
      </c>
      <c r="H40" s="45">
        <f t="shared" si="4"/>
        <v>338461886</v>
      </c>
      <c r="I40" s="45">
        <f t="shared" si="4"/>
        <v>221501299</v>
      </c>
      <c r="J40" s="45">
        <f>+I40</f>
        <v>221501299</v>
      </c>
      <c r="K40" s="45">
        <f t="shared" si="4"/>
        <v>-17496172</v>
      </c>
      <c r="L40" s="45">
        <f t="shared" si="4"/>
        <v>-69554570</v>
      </c>
      <c r="M40" s="45">
        <f t="shared" si="4"/>
        <v>1627901</v>
      </c>
      <c r="N40" s="45">
        <f>+M40</f>
        <v>1627901</v>
      </c>
      <c r="O40" s="45">
        <f t="shared" si="4"/>
        <v>108472057</v>
      </c>
      <c r="P40" s="45">
        <f t="shared" si="4"/>
        <v>97829540</v>
      </c>
      <c r="Q40" s="45">
        <f t="shared" si="4"/>
        <v>150176291</v>
      </c>
      <c r="R40" s="45">
        <f>+Q40</f>
        <v>150176291</v>
      </c>
      <c r="S40" s="45">
        <f t="shared" si="4"/>
        <v>110068171</v>
      </c>
      <c r="T40" s="45">
        <f t="shared" si="4"/>
        <v>4090896</v>
      </c>
      <c r="U40" s="45">
        <f t="shared" si="4"/>
        <v>-177338466</v>
      </c>
      <c r="V40" s="45">
        <f>+U40</f>
        <v>-177338466</v>
      </c>
      <c r="W40" s="45">
        <f>+V40</f>
        <v>-177338466</v>
      </c>
      <c r="X40" s="45">
        <f t="shared" si="4"/>
        <v>-1413776698</v>
      </c>
      <c r="Y40" s="45">
        <f t="shared" si="4"/>
        <v>1236438232</v>
      </c>
      <c r="Z40" s="46">
        <f>+IF(X40&lt;&gt;0,+(Y40/X40)*100,0)</f>
        <v>-87.45640197275341</v>
      </c>
      <c r="AA40" s="47">
        <f t="shared" si="4"/>
        <v>-1413383648</v>
      </c>
    </row>
    <row r="41" spans="1:27" ht="12.75">
      <c r="A41" s="48" t="s">
        <v>73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74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34168025</v>
      </c>
      <c r="J60">
        <v>34168025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75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20085888</v>
      </c>
      <c r="D8" s="18"/>
      <c r="E8" s="19">
        <v>11128428</v>
      </c>
      <c r="F8" s="20">
        <v>11128428</v>
      </c>
      <c r="G8" s="20">
        <v>183308</v>
      </c>
      <c r="H8" s="20">
        <v>616205</v>
      </c>
      <c r="I8" s="20">
        <v>1618360</v>
      </c>
      <c r="J8" s="20">
        <v>2417873</v>
      </c>
      <c r="K8" s="20">
        <v>555817</v>
      </c>
      <c r="L8" s="20">
        <v>7931853</v>
      </c>
      <c r="M8" s="20">
        <v>237493</v>
      </c>
      <c r="N8" s="20">
        <v>8725163</v>
      </c>
      <c r="O8" s="20">
        <v>394238</v>
      </c>
      <c r="P8" s="20">
        <v>4203050</v>
      </c>
      <c r="Q8" s="20">
        <v>5860690</v>
      </c>
      <c r="R8" s="20">
        <v>10457978</v>
      </c>
      <c r="S8" s="20">
        <v>38020</v>
      </c>
      <c r="T8" s="20">
        <v>-16168</v>
      </c>
      <c r="U8" s="20">
        <v>76608</v>
      </c>
      <c r="V8" s="20">
        <v>98460</v>
      </c>
      <c r="W8" s="20">
        <v>21699474</v>
      </c>
      <c r="X8" s="20">
        <v>11128428</v>
      </c>
      <c r="Y8" s="20">
        <v>10571046</v>
      </c>
      <c r="Z8" s="21">
        <v>94.99</v>
      </c>
      <c r="AA8" s="22">
        <v>11128428</v>
      </c>
    </row>
    <row r="9" spans="1:27" ht="12.75">
      <c r="A9" s="23" t="s">
        <v>36</v>
      </c>
      <c r="B9" s="17" t="s">
        <v>6</v>
      </c>
      <c r="C9" s="18">
        <v>276979163</v>
      </c>
      <c r="D9" s="18"/>
      <c r="E9" s="19">
        <v>216672340</v>
      </c>
      <c r="F9" s="20">
        <v>216672340</v>
      </c>
      <c r="G9" s="20">
        <v>72763000</v>
      </c>
      <c r="H9" s="20">
        <v>1000000</v>
      </c>
      <c r="I9" s="20">
        <v>1591910</v>
      </c>
      <c r="J9" s="20">
        <v>75354910</v>
      </c>
      <c r="K9" s="20"/>
      <c r="L9" s="20">
        <v>5784135</v>
      </c>
      <c r="M9" s="20">
        <v>80532480</v>
      </c>
      <c r="N9" s="20">
        <v>86316615</v>
      </c>
      <c r="O9" s="20">
        <v>21866</v>
      </c>
      <c r="P9" s="20"/>
      <c r="Q9" s="20">
        <v>118500000</v>
      </c>
      <c r="R9" s="20">
        <v>118521866</v>
      </c>
      <c r="S9" s="20">
        <v>7500000</v>
      </c>
      <c r="T9" s="20">
        <v>71874419</v>
      </c>
      <c r="U9" s="20">
        <v>9747861</v>
      </c>
      <c r="V9" s="20">
        <v>89122280</v>
      </c>
      <c r="W9" s="20">
        <v>369315671</v>
      </c>
      <c r="X9" s="20">
        <v>216672340</v>
      </c>
      <c r="Y9" s="20">
        <v>152643331</v>
      </c>
      <c r="Z9" s="21">
        <v>70.45</v>
      </c>
      <c r="AA9" s="22">
        <v>216672340</v>
      </c>
    </row>
    <row r="10" spans="1:27" ht="12.75">
      <c r="A10" s="23" t="s">
        <v>37</v>
      </c>
      <c r="B10" s="17" t="s">
        <v>6</v>
      </c>
      <c r="C10" s="18">
        <v>2594000</v>
      </c>
      <c r="D10" s="18"/>
      <c r="E10" s="19">
        <v>14748000</v>
      </c>
      <c r="F10" s="20">
        <v>14748000</v>
      </c>
      <c r="G10" s="20"/>
      <c r="H10" s="20">
        <v>1924000</v>
      </c>
      <c r="I10" s="20"/>
      <c r="J10" s="20">
        <v>1924000</v>
      </c>
      <c r="K10" s="20"/>
      <c r="L10" s="20"/>
      <c r="M10" s="20"/>
      <c r="N10" s="20"/>
      <c r="O10" s="20"/>
      <c r="P10" s="20"/>
      <c r="Q10" s="20">
        <v>824000</v>
      </c>
      <c r="R10" s="20">
        <v>824000</v>
      </c>
      <c r="S10" s="20"/>
      <c r="T10" s="20"/>
      <c r="U10" s="20"/>
      <c r="V10" s="20"/>
      <c r="W10" s="20">
        <v>2748000</v>
      </c>
      <c r="X10" s="20">
        <v>14748000</v>
      </c>
      <c r="Y10" s="20">
        <v>-12000000</v>
      </c>
      <c r="Z10" s="21">
        <v>-81.37</v>
      </c>
      <c r="AA10" s="22">
        <v>14748000</v>
      </c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-233370696</v>
      </c>
      <c r="D14" s="18"/>
      <c r="E14" s="19">
        <v>-260412179</v>
      </c>
      <c r="F14" s="20">
        <v>-257673615</v>
      </c>
      <c r="G14" s="20">
        <v>-24683497</v>
      </c>
      <c r="H14" s="20">
        <v>-17696999</v>
      </c>
      <c r="I14" s="20">
        <v>-18447879</v>
      </c>
      <c r="J14" s="20">
        <v>-60828375</v>
      </c>
      <c r="K14" s="20">
        <v>-22640557</v>
      </c>
      <c r="L14" s="20">
        <v>-19544122</v>
      </c>
      <c r="M14" s="20">
        <v>-21274406</v>
      </c>
      <c r="N14" s="20">
        <v>-63459085</v>
      </c>
      <c r="O14" s="20">
        <v>-19958809</v>
      </c>
      <c r="P14" s="20">
        <v>-11765312</v>
      </c>
      <c r="Q14" s="20">
        <v>-34505993</v>
      </c>
      <c r="R14" s="20">
        <v>-66230114</v>
      </c>
      <c r="S14" s="20">
        <v>-19661826</v>
      </c>
      <c r="T14" s="20">
        <v>-20206556</v>
      </c>
      <c r="U14" s="20">
        <v>-22121430</v>
      </c>
      <c r="V14" s="20">
        <v>-61989812</v>
      </c>
      <c r="W14" s="20">
        <v>-252507386</v>
      </c>
      <c r="X14" s="20">
        <v>-257673615</v>
      </c>
      <c r="Y14" s="20">
        <v>5166229</v>
      </c>
      <c r="Z14" s="21">
        <v>-2</v>
      </c>
      <c r="AA14" s="22">
        <v>-257673615</v>
      </c>
    </row>
    <row r="15" spans="1:27" ht="12.75">
      <c r="A15" s="23" t="s">
        <v>42</v>
      </c>
      <c r="B15" s="17"/>
      <c r="C15" s="18">
        <v>-3706533</v>
      </c>
      <c r="D15" s="18"/>
      <c r="E15" s="19">
        <v>-1564239</v>
      </c>
      <c r="F15" s="20">
        <v>-1594239</v>
      </c>
      <c r="G15" s="20">
        <v>-77400</v>
      </c>
      <c r="H15" s="20"/>
      <c r="I15" s="20">
        <v>-385992</v>
      </c>
      <c r="J15" s="20">
        <v>-463392</v>
      </c>
      <c r="K15" s="20"/>
      <c r="L15" s="20"/>
      <c r="M15" s="20">
        <v>-26678</v>
      </c>
      <c r="N15" s="20">
        <v>-26678</v>
      </c>
      <c r="O15" s="20">
        <v>-50900</v>
      </c>
      <c r="P15" s="20">
        <v>-2958</v>
      </c>
      <c r="Q15" s="20"/>
      <c r="R15" s="20">
        <v>-53858</v>
      </c>
      <c r="S15" s="20"/>
      <c r="T15" s="20"/>
      <c r="U15" s="20"/>
      <c r="V15" s="20"/>
      <c r="W15" s="20">
        <v>-543928</v>
      </c>
      <c r="X15" s="20">
        <v>-1594239</v>
      </c>
      <c r="Y15" s="20">
        <v>1050311</v>
      </c>
      <c r="Z15" s="21">
        <v>-65.88</v>
      </c>
      <c r="AA15" s="22">
        <v>-1594239</v>
      </c>
    </row>
    <row r="16" spans="1:27" ht="12.75">
      <c r="A16" s="23" t="s">
        <v>43</v>
      </c>
      <c r="B16" s="17" t="s">
        <v>6</v>
      </c>
      <c r="C16" s="18">
        <v>-7741800</v>
      </c>
      <c r="D16" s="18"/>
      <c r="E16" s="19">
        <v>-8248000</v>
      </c>
      <c r="F16" s="20">
        <v>-8248000</v>
      </c>
      <c r="G16" s="20"/>
      <c r="H16" s="20"/>
      <c r="I16" s="20"/>
      <c r="J16" s="20"/>
      <c r="K16" s="20"/>
      <c r="L16" s="20"/>
      <c r="M16" s="20">
        <v>-4701360</v>
      </c>
      <c r="N16" s="20">
        <v>-4701360</v>
      </c>
      <c r="O16" s="20"/>
      <c r="P16" s="20"/>
      <c r="Q16" s="20">
        <v>-3134240</v>
      </c>
      <c r="R16" s="20">
        <v>-3134240</v>
      </c>
      <c r="S16" s="20"/>
      <c r="T16" s="20"/>
      <c r="U16" s="20"/>
      <c r="V16" s="20"/>
      <c r="W16" s="20">
        <v>-7835600</v>
      </c>
      <c r="X16" s="20">
        <v>-8248000</v>
      </c>
      <c r="Y16" s="20">
        <v>412400</v>
      </c>
      <c r="Z16" s="21">
        <v>-5</v>
      </c>
      <c r="AA16" s="22">
        <v>-8248000</v>
      </c>
    </row>
    <row r="17" spans="1:27" ht="12.75">
      <c r="A17" s="24" t="s">
        <v>44</v>
      </c>
      <c r="B17" s="25"/>
      <c r="C17" s="26">
        <f aca="true" t="shared" si="0" ref="C17:Y17">SUM(C6:C16)</f>
        <v>54840022</v>
      </c>
      <c r="D17" s="26">
        <f>SUM(D6:D16)</f>
        <v>0</v>
      </c>
      <c r="E17" s="27">
        <f t="shared" si="0"/>
        <v>-27675650</v>
      </c>
      <c r="F17" s="28">
        <f t="shared" si="0"/>
        <v>-24967086</v>
      </c>
      <c r="G17" s="28">
        <f t="shared" si="0"/>
        <v>48185411</v>
      </c>
      <c r="H17" s="28">
        <f t="shared" si="0"/>
        <v>-14156794</v>
      </c>
      <c r="I17" s="28">
        <f t="shared" si="0"/>
        <v>-15623601</v>
      </c>
      <c r="J17" s="28">
        <f t="shared" si="0"/>
        <v>18405016</v>
      </c>
      <c r="K17" s="28">
        <f t="shared" si="0"/>
        <v>-22084740</v>
      </c>
      <c r="L17" s="28">
        <f t="shared" si="0"/>
        <v>-5828134</v>
      </c>
      <c r="M17" s="28">
        <f t="shared" si="0"/>
        <v>54767529</v>
      </c>
      <c r="N17" s="28">
        <f t="shared" si="0"/>
        <v>26854655</v>
      </c>
      <c r="O17" s="28">
        <f t="shared" si="0"/>
        <v>-19593605</v>
      </c>
      <c r="P17" s="28">
        <f t="shared" si="0"/>
        <v>-7565220</v>
      </c>
      <c r="Q17" s="28">
        <f t="shared" si="0"/>
        <v>87544457</v>
      </c>
      <c r="R17" s="28">
        <f t="shared" si="0"/>
        <v>60385632</v>
      </c>
      <c r="S17" s="28">
        <f t="shared" si="0"/>
        <v>-12123806</v>
      </c>
      <c r="T17" s="28">
        <f t="shared" si="0"/>
        <v>51651695</v>
      </c>
      <c r="U17" s="28">
        <f t="shared" si="0"/>
        <v>-12296961</v>
      </c>
      <c r="V17" s="28">
        <f t="shared" si="0"/>
        <v>27230928</v>
      </c>
      <c r="W17" s="28">
        <f t="shared" si="0"/>
        <v>132876231</v>
      </c>
      <c r="X17" s="28">
        <f t="shared" si="0"/>
        <v>-24967086</v>
      </c>
      <c r="Y17" s="28">
        <f t="shared" si="0"/>
        <v>157843317</v>
      </c>
      <c r="Z17" s="29">
        <f>+IF(X17&lt;&gt;0,+(Y17/X17)*100,0)</f>
        <v>-632.2056046108064</v>
      </c>
      <c r="AA17" s="30">
        <f>SUM(AA6:AA16)</f>
        <v>-24967086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>
        <v>303561</v>
      </c>
      <c r="D23" s="40"/>
      <c r="E23" s="19">
        <v>-304608</v>
      </c>
      <c r="F23" s="20">
        <v>-304608</v>
      </c>
      <c r="G23" s="36">
        <v>304608</v>
      </c>
      <c r="H23" s="36">
        <v>-304608</v>
      </c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>
        <v>-304608</v>
      </c>
      <c r="Y23" s="36">
        <v>304608</v>
      </c>
      <c r="Z23" s="37">
        <v>-100</v>
      </c>
      <c r="AA23" s="38">
        <v>-304608</v>
      </c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>
        <v>-357085</v>
      </c>
      <c r="D26" s="18"/>
      <c r="E26" s="19">
        <v>-24738746</v>
      </c>
      <c r="F26" s="20">
        <v>-24738746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>
        <v>-17999</v>
      </c>
      <c r="U26" s="20"/>
      <c r="V26" s="20">
        <v>-17999</v>
      </c>
      <c r="W26" s="20">
        <v>-17999</v>
      </c>
      <c r="X26" s="20">
        <v>-24738746</v>
      </c>
      <c r="Y26" s="20">
        <v>24720747</v>
      </c>
      <c r="Z26" s="21">
        <v>-99.93</v>
      </c>
      <c r="AA26" s="22">
        <v>-24738746</v>
      </c>
    </row>
    <row r="27" spans="1:27" ht="12.75">
      <c r="A27" s="24" t="s">
        <v>51</v>
      </c>
      <c r="B27" s="25"/>
      <c r="C27" s="26">
        <f aca="true" t="shared" si="1" ref="C27:Y27">SUM(C21:C26)</f>
        <v>-53524</v>
      </c>
      <c r="D27" s="26">
        <f>SUM(D21:D26)</f>
        <v>0</v>
      </c>
      <c r="E27" s="27">
        <f t="shared" si="1"/>
        <v>-25043354</v>
      </c>
      <c r="F27" s="28">
        <f t="shared" si="1"/>
        <v>-25043354</v>
      </c>
      <c r="G27" s="28">
        <f t="shared" si="1"/>
        <v>304608</v>
      </c>
      <c r="H27" s="28">
        <f t="shared" si="1"/>
        <v>-304608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-17999</v>
      </c>
      <c r="U27" s="28">
        <f t="shared" si="1"/>
        <v>0</v>
      </c>
      <c r="V27" s="28">
        <f t="shared" si="1"/>
        <v>-17999</v>
      </c>
      <c r="W27" s="28">
        <f t="shared" si="1"/>
        <v>-17999</v>
      </c>
      <c r="X27" s="28">
        <f t="shared" si="1"/>
        <v>-25043354</v>
      </c>
      <c r="Y27" s="28">
        <f t="shared" si="1"/>
        <v>25025355</v>
      </c>
      <c r="Z27" s="29">
        <f>+IF(X27&lt;&gt;0,+(Y27/X27)*100,0)</f>
        <v>-99.92812863644383</v>
      </c>
      <c r="AA27" s="30">
        <f>SUM(AA21:AA26)</f>
        <v>-25043354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/>
      <c r="D33" s="18"/>
      <c r="E33" s="19"/>
      <c r="F33" s="20"/>
      <c r="G33" s="20"/>
      <c r="H33" s="36"/>
      <c r="I33" s="36"/>
      <c r="J33" s="36"/>
      <c r="K33" s="20"/>
      <c r="L33" s="20"/>
      <c r="M33" s="20"/>
      <c r="N33" s="20"/>
      <c r="O33" s="36"/>
      <c r="P33" s="36"/>
      <c r="Q33" s="36"/>
      <c r="R33" s="20"/>
      <c r="S33" s="20"/>
      <c r="T33" s="20"/>
      <c r="U33" s="20"/>
      <c r="V33" s="36"/>
      <c r="W33" s="36"/>
      <c r="X33" s="36"/>
      <c r="Y33" s="20"/>
      <c r="Z33" s="21"/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0</v>
      </c>
      <c r="D36" s="26">
        <f>SUM(D31:D35)</f>
        <v>0</v>
      </c>
      <c r="E36" s="27">
        <f t="shared" si="2"/>
        <v>0</v>
      </c>
      <c r="F36" s="28">
        <f t="shared" si="2"/>
        <v>0</v>
      </c>
      <c r="G36" s="28">
        <f t="shared" si="2"/>
        <v>0</v>
      </c>
      <c r="H36" s="28">
        <f t="shared" si="2"/>
        <v>0</v>
      </c>
      <c r="I36" s="28">
        <f t="shared" si="2"/>
        <v>0</v>
      </c>
      <c r="J36" s="28">
        <f t="shared" si="2"/>
        <v>0</v>
      </c>
      <c r="K36" s="28">
        <f t="shared" si="2"/>
        <v>0</v>
      </c>
      <c r="L36" s="28">
        <f t="shared" si="2"/>
        <v>0</v>
      </c>
      <c r="M36" s="28">
        <f t="shared" si="2"/>
        <v>0</v>
      </c>
      <c r="N36" s="28">
        <f t="shared" si="2"/>
        <v>0</v>
      </c>
      <c r="O36" s="28">
        <f t="shared" si="2"/>
        <v>0</v>
      </c>
      <c r="P36" s="28">
        <f t="shared" si="2"/>
        <v>0</v>
      </c>
      <c r="Q36" s="28">
        <f t="shared" si="2"/>
        <v>0</v>
      </c>
      <c r="R36" s="28">
        <f t="shared" si="2"/>
        <v>0</v>
      </c>
      <c r="S36" s="28">
        <f t="shared" si="2"/>
        <v>0</v>
      </c>
      <c r="T36" s="28">
        <f t="shared" si="2"/>
        <v>0</v>
      </c>
      <c r="U36" s="28">
        <f t="shared" si="2"/>
        <v>0</v>
      </c>
      <c r="V36" s="28">
        <f t="shared" si="2"/>
        <v>0</v>
      </c>
      <c r="W36" s="28">
        <f t="shared" si="2"/>
        <v>0</v>
      </c>
      <c r="X36" s="28">
        <f t="shared" si="2"/>
        <v>0</v>
      </c>
      <c r="Y36" s="28">
        <f t="shared" si="2"/>
        <v>0</v>
      </c>
      <c r="Z36" s="29">
        <f>+IF(X36&lt;&gt;0,+(Y36/X36)*100,0)</f>
        <v>0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54786498</v>
      </c>
      <c r="D38" s="32">
        <f>+D17+D27+D36</f>
        <v>0</v>
      </c>
      <c r="E38" s="33">
        <f t="shared" si="3"/>
        <v>-52719004</v>
      </c>
      <c r="F38" s="2">
        <f t="shared" si="3"/>
        <v>-50010440</v>
      </c>
      <c r="G38" s="2">
        <f t="shared" si="3"/>
        <v>48490019</v>
      </c>
      <c r="H38" s="2">
        <f t="shared" si="3"/>
        <v>-14461402</v>
      </c>
      <c r="I38" s="2">
        <f t="shared" si="3"/>
        <v>-15623601</v>
      </c>
      <c r="J38" s="2">
        <f t="shared" si="3"/>
        <v>18405016</v>
      </c>
      <c r="K38" s="2">
        <f t="shared" si="3"/>
        <v>-22084740</v>
      </c>
      <c r="L38" s="2">
        <f t="shared" si="3"/>
        <v>-5828134</v>
      </c>
      <c r="M38" s="2">
        <f t="shared" si="3"/>
        <v>54767529</v>
      </c>
      <c r="N38" s="2">
        <f t="shared" si="3"/>
        <v>26854655</v>
      </c>
      <c r="O38" s="2">
        <f t="shared" si="3"/>
        <v>-19593605</v>
      </c>
      <c r="P38" s="2">
        <f t="shared" si="3"/>
        <v>-7565220</v>
      </c>
      <c r="Q38" s="2">
        <f t="shared" si="3"/>
        <v>87544457</v>
      </c>
      <c r="R38" s="2">
        <f t="shared" si="3"/>
        <v>60385632</v>
      </c>
      <c r="S38" s="2">
        <f t="shared" si="3"/>
        <v>-12123806</v>
      </c>
      <c r="T38" s="2">
        <f t="shared" si="3"/>
        <v>51633696</v>
      </c>
      <c r="U38" s="2">
        <f t="shared" si="3"/>
        <v>-12296961</v>
      </c>
      <c r="V38" s="2">
        <f t="shared" si="3"/>
        <v>27212929</v>
      </c>
      <c r="W38" s="2">
        <f t="shared" si="3"/>
        <v>132858232</v>
      </c>
      <c r="X38" s="2">
        <f t="shared" si="3"/>
        <v>-50010440</v>
      </c>
      <c r="Y38" s="2">
        <f t="shared" si="3"/>
        <v>182868672</v>
      </c>
      <c r="Z38" s="34">
        <f>+IF(X38&lt;&gt;0,+(Y38/X38)*100,0)</f>
        <v>-365.660993984456</v>
      </c>
      <c r="AA38" s="35">
        <f>+AA17+AA27+AA36</f>
        <v>-50010440</v>
      </c>
    </row>
    <row r="39" spans="1:27" ht="12.75">
      <c r="A39" s="23" t="s">
        <v>59</v>
      </c>
      <c r="B39" s="17"/>
      <c r="C39" s="32">
        <v>-6113050</v>
      </c>
      <c r="D39" s="32"/>
      <c r="E39" s="33">
        <v>56806596</v>
      </c>
      <c r="F39" s="2">
        <v>56806596</v>
      </c>
      <c r="G39" s="2">
        <v>2746671</v>
      </c>
      <c r="H39" s="2">
        <f>+G40+H60</f>
        <v>51236690</v>
      </c>
      <c r="I39" s="2">
        <f>+H40+I60</f>
        <v>36775288</v>
      </c>
      <c r="J39" s="2">
        <f>+G39</f>
        <v>2746671</v>
      </c>
      <c r="K39" s="2">
        <f>+I40+K60</f>
        <v>21151687</v>
      </c>
      <c r="L39" s="2">
        <f>+K40+L60</f>
        <v>-933053</v>
      </c>
      <c r="M39" s="2">
        <f>+L40+M60</f>
        <v>-6761187</v>
      </c>
      <c r="N39" s="2">
        <f>+K39</f>
        <v>21151687</v>
      </c>
      <c r="O39" s="2">
        <f>+M40+O60</f>
        <v>48006342</v>
      </c>
      <c r="P39" s="2">
        <f>+O40+P60</f>
        <v>28412737</v>
      </c>
      <c r="Q39" s="2">
        <f>+P40+Q60</f>
        <v>20847517</v>
      </c>
      <c r="R39" s="2">
        <f>+O39</f>
        <v>48006342</v>
      </c>
      <c r="S39" s="2">
        <f>+Q40+S60</f>
        <v>108391974</v>
      </c>
      <c r="T39" s="2">
        <f>+S40+T60</f>
        <v>96268168</v>
      </c>
      <c r="U39" s="2">
        <f>+T40+U60</f>
        <v>147901864</v>
      </c>
      <c r="V39" s="2">
        <f>+S39</f>
        <v>108391974</v>
      </c>
      <c r="W39" s="2">
        <f>+G39</f>
        <v>2746671</v>
      </c>
      <c r="X39" s="2">
        <v>56806596</v>
      </c>
      <c r="Y39" s="2">
        <f>+W39-X39</f>
        <v>-54059925</v>
      </c>
      <c r="Z39" s="34">
        <f>+IF(X39&lt;&gt;0,+(Y39/X39)*100,0)</f>
        <v>-95.16487310734126</v>
      </c>
      <c r="AA39" s="35">
        <v>56806596</v>
      </c>
    </row>
    <row r="40" spans="1:27" ht="12.75">
      <c r="A40" s="41" t="s">
        <v>61</v>
      </c>
      <c r="B40" s="42" t="s">
        <v>60</v>
      </c>
      <c r="C40" s="43">
        <f>+C38+C39</f>
        <v>48673448</v>
      </c>
      <c r="D40" s="43">
        <f aca="true" t="shared" si="4" ref="D40:AA40">+D38+D39</f>
        <v>0</v>
      </c>
      <c r="E40" s="44">
        <f t="shared" si="4"/>
        <v>4087592</v>
      </c>
      <c r="F40" s="45">
        <f t="shared" si="4"/>
        <v>6796156</v>
      </c>
      <c r="G40" s="45">
        <f t="shared" si="4"/>
        <v>51236690</v>
      </c>
      <c r="H40" s="45">
        <f t="shared" si="4"/>
        <v>36775288</v>
      </c>
      <c r="I40" s="45">
        <f t="shared" si="4"/>
        <v>21151687</v>
      </c>
      <c r="J40" s="45">
        <f>+I40</f>
        <v>21151687</v>
      </c>
      <c r="K40" s="45">
        <f t="shared" si="4"/>
        <v>-933053</v>
      </c>
      <c r="L40" s="45">
        <f t="shared" si="4"/>
        <v>-6761187</v>
      </c>
      <c r="M40" s="45">
        <f t="shared" si="4"/>
        <v>48006342</v>
      </c>
      <c r="N40" s="45">
        <f>+M40</f>
        <v>48006342</v>
      </c>
      <c r="O40" s="45">
        <f t="shared" si="4"/>
        <v>28412737</v>
      </c>
      <c r="P40" s="45">
        <f t="shared" si="4"/>
        <v>20847517</v>
      </c>
      <c r="Q40" s="45">
        <f t="shared" si="4"/>
        <v>108391974</v>
      </c>
      <c r="R40" s="45">
        <f>+Q40</f>
        <v>108391974</v>
      </c>
      <c r="S40" s="45">
        <f t="shared" si="4"/>
        <v>96268168</v>
      </c>
      <c r="T40" s="45">
        <f t="shared" si="4"/>
        <v>147901864</v>
      </c>
      <c r="U40" s="45">
        <f t="shared" si="4"/>
        <v>135604903</v>
      </c>
      <c r="V40" s="45">
        <f>+U40</f>
        <v>135604903</v>
      </c>
      <c r="W40" s="45">
        <f>+V40</f>
        <v>135604903</v>
      </c>
      <c r="X40" s="45">
        <f t="shared" si="4"/>
        <v>6796156</v>
      </c>
      <c r="Y40" s="45">
        <f t="shared" si="4"/>
        <v>128808747</v>
      </c>
      <c r="Z40" s="46">
        <f>+IF(X40&lt;&gt;0,+(Y40/X40)*100,0)</f>
        <v>1895.3176913537593</v>
      </c>
      <c r="AA40" s="47">
        <f t="shared" si="4"/>
        <v>6796156</v>
      </c>
    </row>
    <row r="41" spans="1:27" ht="12.75">
      <c r="A41" s="48" t="s">
        <v>73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74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2746671</v>
      </c>
      <c r="J60">
        <v>2746671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75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-28893013457</v>
      </c>
      <c r="D14" s="18"/>
      <c r="E14" s="19">
        <v>-33237179370</v>
      </c>
      <c r="F14" s="20">
        <v>-32551946592</v>
      </c>
      <c r="G14" s="20">
        <v>-2804877369</v>
      </c>
      <c r="H14" s="20">
        <v>-2695042756</v>
      </c>
      <c r="I14" s="20">
        <v>-2847149756</v>
      </c>
      <c r="J14" s="20">
        <v>-8347069881</v>
      </c>
      <c r="K14" s="20">
        <v>-2751156541</v>
      </c>
      <c r="L14" s="20">
        <v>-2518917140</v>
      </c>
      <c r="M14" s="20">
        <v>-2487250368</v>
      </c>
      <c r="N14" s="20">
        <v>-7757324049</v>
      </c>
      <c r="O14" s="20">
        <v>-2324677256</v>
      </c>
      <c r="P14" s="20">
        <v>-2444919861</v>
      </c>
      <c r="Q14" s="20">
        <v>-1362934710</v>
      </c>
      <c r="R14" s="20">
        <v>-6132531827</v>
      </c>
      <c r="S14" s="20">
        <v>-3608143671</v>
      </c>
      <c r="T14" s="20">
        <v>-1912693887</v>
      </c>
      <c r="U14" s="20">
        <v>-2690227893</v>
      </c>
      <c r="V14" s="20">
        <v>-8211065451</v>
      </c>
      <c r="W14" s="20">
        <v>-30447991208</v>
      </c>
      <c r="X14" s="20">
        <v>-32551946592</v>
      </c>
      <c r="Y14" s="20">
        <v>2103955384</v>
      </c>
      <c r="Z14" s="21">
        <v>-6.46</v>
      </c>
      <c r="AA14" s="22">
        <v>-32551946592</v>
      </c>
    </row>
    <row r="15" spans="1:27" ht="12.75">
      <c r="A15" s="23" t="s">
        <v>42</v>
      </c>
      <c r="B15" s="17"/>
      <c r="C15" s="18">
        <v>-944492769</v>
      </c>
      <c r="D15" s="18"/>
      <c r="E15" s="19">
        <v>-1096076483</v>
      </c>
      <c r="F15" s="20">
        <v>-869054085</v>
      </c>
      <c r="G15" s="20">
        <v>-109948425</v>
      </c>
      <c r="H15" s="20">
        <v>-14363000</v>
      </c>
      <c r="I15" s="20">
        <v>-57966214</v>
      </c>
      <c r="J15" s="20">
        <v>-182277639</v>
      </c>
      <c r="K15" s="20">
        <v>-123204041</v>
      </c>
      <c r="L15" s="20">
        <v>-90220388</v>
      </c>
      <c r="M15" s="20">
        <v>-78223270</v>
      </c>
      <c r="N15" s="20">
        <v>-291647699</v>
      </c>
      <c r="O15" s="20">
        <v>-107426248</v>
      </c>
      <c r="P15" s="20">
        <v>-16710131</v>
      </c>
      <c r="Q15" s="20">
        <v>-53512136</v>
      </c>
      <c r="R15" s="20">
        <v>-177648515</v>
      </c>
      <c r="S15" s="20">
        <v>-53556757</v>
      </c>
      <c r="T15" s="20">
        <v>-162522188</v>
      </c>
      <c r="U15" s="20">
        <v>-77618975</v>
      </c>
      <c r="V15" s="20">
        <v>-293697920</v>
      </c>
      <c r="W15" s="20">
        <v>-945271773</v>
      </c>
      <c r="X15" s="20">
        <v>-869054085</v>
      </c>
      <c r="Y15" s="20">
        <v>-76217688</v>
      </c>
      <c r="Z15" s="21">
        <v>8.77</v>
      </c>
      <c r="AA15" s="22">
        <v>-869054085</v>
      </c>
    </row>
    <row r="16" spans="1:27" ht="12.75">
      <c r="A16" s="23" t="s">
        <v>43</v>
      </c>
      <c r="B16" s="17" t="s">
        <v>6</v>
      </c>
      <c r="C16" s="18">
        <v>-1038317340</v>
      </c>
      <c r="D16" s="18"/>
      <c r="E16" s="19">
        <v>-675033151</v>
      </c>
      <c r="F16" s="20">
        <v>-646699532</v>
      </c>
      <c r="G16" s="20">
        <v>-331670</v>
      </c>
      <c r="H16" s="20">
        <v>-11944827</v>
      </c>
      <c r="I16" s="20">
        <v>-47941929</v>
      </c>
      <c r="J16" s="20">
        <v>-60218426</v>
      </c>
      <c r="K16" s="20">
        <v>-43537433</v>
      </c>
      <c r="L16" s="20">
        <v>-72150470</v>
      </c>
      <c r="M16" s="20">
        <v>-30311271</v>
      </c>
      <c r="N16" s="20">
        <v>-145999174</v>
      </c>
      <c r="O16" s="20">
        <v>-54802803</v>
      </c>
      <c r="P16" s="20">
        <v>-49790011</v>
      </c>
      <c r="Q16" s="20">
        <v>-43907792</v>
      </c>
      <c r="R16" s="20">
        <v>-148500606</v>
      </c>
      <c r="S16" s="20">
        <v>-51850957</v>
      </c>
      <c r="T16" s="20">
        <v>-46623666</v>
      </c>
      <c r="U16" s="20">
        <v>-48935267</v>
      </c>
      <c r="V16" s="20">
        <v>-147409890</v>
      </c>
      <c r="W16" s="20">
        <v>-502128096</v>
      </c>
      <c r="X16" s="20">
        <v>-646699532</v>
      </c>
      <c r="Y16" s="20">
        <v>144571436</v>
      </c>
      <c r="Z16" s="21">
        <v>-22.36</v>
      </c>
      <c r="AA16" s="22">
        <v>-646699532</v>
      </c>
    </row>
    <row r="17" spans="1:27" ht="12.75">
      <c r="A17" s="24" t="s">
        <v>44</v>
      </c>
      <c r="B17" s="25"/>
      <c r="C17" s="26">
        <f aca="true" t="shared" si="0" ref="C17:Y17">SUM(C6:C16)</f>
        <v>-30875823566</v>
      </c>
      <c r="D17" s="26">
        <f>SUM(D6:D16)</f>
        <v>0</v>
      </c>
      <c r="E17" s="27">
        <f t="shared" si="0"/>
        <v>-35008289004</v>
      </c>
      <c r="F17" s="28">
        <f t="shared" si="0"/>
        <v>-34067700209</v>
      </c>
      <c r="G17" s="28">
        <f t="shared" si="0"/>
        <v>-2915157464</v>
      </c>
      <c r="H17" s="28">
        <f t="shared" si="0"/>
        <v>-2721350583</v>
      </c>
      <c r="I17" s="28">
        <f t="shared" si="0"/>
        <v>-2953057899</v>
      </c>
      <c r="J17" s="28">
        <f t="shared" si="0"/>
        <v>-8589565946</v>
      </c>
      <c r="K17" s="28">
        <f t="shared" si="0"/>
        <v>-2917898015</v>
      </c>
      <c r="L17" s="28">
        <f t="shared" si="0"/>
        <v>-2681287998</v>
      </c>
      <c r="M17" s="28">
        <f t="shared" si="0"/>
        <v>-2595784909</v>
      </c>
      <c r="N17" s="28">
        <f t="shared" si="0"/>
        <v>-8194970922</v>
      </c>
      <c r="O17" s="28">
        <f t="shared" si="0"/>
        <v>-2486906307</v>
      </c>
      <c r="P17" s="28">
        <f t="shared" si="0"/>
        <v>-2511420003</v>
      </c>
      <c r="Q17" s="28">
        <f t="shared" si="0"/>
        <v>-1460354638</v>
      </c>
      <c r="R17" s="28">
        <f t="shared" si="0"/>
        <v>-6458680948</v>
      </c>
      <c r="S17" s="28">
        <f t="shared" si="0"/>
        <v>-3713551385</v>
      </c>
      <c r="T17" s="28">
        <f t="shared" si="0"/>
        <v>-2121839741</v>
      </c>
      <c r="U17" s="28">
        <f t="shared" si="0"/>
        <v>-2816782135</v>
      </c>
      <c r="V17" s="28">
        <f t="shared" si="0"/>
        <v>-8652173261</v>
      </c>
      <c r="W17" s="28">
        <f t="shared" si="0"/>
        <v>-31895391077</v>
      </c>
      <c r="X17" s="28">
        <f t="shared" si="0"/>
        <v>-34067700209</v>
      </c>
      <c r="Y17" s="28">
        <f t="shared" si="0"/>
        <v>2172309132</v>
      </c>
      <c r="Z17" s="29">
        <f>+IF(X17&lt;&gt;0,+(Y17/X17)*100,0)</f>
        <v>-6.376447833793371</v>
      </c>
      <c r="AA17" s="30">
        <f>SUM(AA6:AA16)</f>
        <v>-34067700209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>
        <v>-11391</v>
      </c>
      <c r="D23" s="40"/>
      <c r="E23" s="19">
        <v>-30484500</v>
      </c>
      <c r="F23" s="20"/>
      <c r="G23" s="36">
        <v>604438</v>
      </c>
      <c r="H23" s="36">
        <v>2113330</v>
      </c>
      <c r="I23" s="36">
        <v>-3658</v>
      </c>
      <c r="J23" s="20">
        <v>2714110</v>
      </c>
      <c r="K23" s="36">
        <v>4819</v>
      </c>
      <c r="L23" s="36">
        <v>-4867</v>
      </c>
      <c r="M23" s="20">
        <v>-1636</v>
      </c>
      <c r="N23" s="36">
        <v>-1684</v>
      </c>
      <c r="O23" s="36">
        <v>1587</v>
      </c>
      <c r="P23" s="36">
        <v>-25</v>
      </c>
      <c r="Q23" s="20">
        <v>-25</v>
      </c>
      <c r="R23" s="36">
        <v>1537</v>
      </c>
      <c r="S23" s="36">
        <v>-26</v>
      </c>
      <c r="T23" s="20">
        <v>-26</v>
      </c>
      <c r="U23" s="36">
        <v>-1686</v>
      </c>
      <c r="V23" s="36">
        <v>-1738</v>
      </c>
      <c r="W23" s="36">
        <v>2712225</v>
      </c>
      <c r="X23" s="20">
        <v>-30484500</v>
      </c>
      <c r="Y23" s="36">
        <v>33196725</v>
      </c>
      <c r="Z23" s="37">
        <v>-108.9</v>
      </c>
      <c r="AA23" s="38"/>
    </row>
    <row r="24" spans="1:27" ht="12.75">
      <c r="A24" s="23" t="s">
        <v>49</v>
      </c>
      <c r="B24" s="17"/>
      <c r="C24" s="18">
        <v>83329680</v>
      </c>
      <c r="D24" s="18"/>
      <c r="E24" s="19">
        <v>-775747662</v>
      </c>
      <c r="F24" s="20"/>
      <c r="G24" s="20">
        <v>-1858262139</v>
      </c>
      <c r="H24" s="20">
        <v>2050712347</v>
      </c>
      <c r="I24" s="20">
        <v>241816</v>
      </c>
      <c r="J24" s="20">
        <v>192692024</v>
      </c>
      <c r="K24" s="20">
        <v>15578416</v>
      </c>
      <c r="L24" s="20">
        <v>8324178</v>
      </c>
      <c r="M24" s="20">
        <v>-7825955</v>
      </c>
      <c r="N24" s="20">
        <v>16076639</v>
      </c>
      <c r="O24" s="20">
        <v>9314939</v>
      </c>
      <c r="P24" s="20">
        <v>-25495150</v>
      </c>
      <c r="Q24" s="20">
        <v>16180211</v>
      </c>
      <c r="R24" s="20"/>
      <c r="S24" s="20"/>
      <c r="T24" s="20"/>
      <c r="U24" s="20">
        <v>1900554</v>
      </c>
      <c r="V24" s="20">
        <v>1900554</v>
      </c>
      <c r="W24" s="20">
        <v>210669217</v>
      </c>
      <c r="X24" s="20">
        <v>-775747662</v>
      </c>
      <c r="Y24" s="20">
        <v>986416879</v>
      </c>
      <c r="Z24" s="21">
        <v>-127.16</v>
      </c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83318289</v>
      </c>
      <c r="D27" s="26">
        <f>SUM(D21:D26)</f>
        <v>0</v>
      </c>
      <c r="E27" s="27">
        <f t="shared" si="1"/>
        <v>-806232162</v>
      </c>
      <c r="F27" s="28">
        <f t="shared" si="1"/>
        <v>0</v>
      </c>
      <c r="G27" s="28">
        <f t="shared" si="1"/>
        <v>-1857657701</v>
      </c>
      <c r="H27" s="28">
        <f t="shared" si="1"/>
        <v>2052825677</v>
      </c>
      <c r="I27" s="28">
        <f t="shared" si="1"/>
        <v>238158</v>
      </c>
      <c r="J27" s="28">
        <f t="shared" si="1"/>
        <v>195406134</v>
      </c>
      <c r="K27" s="28">
        <f t="shared" si="1"/>
        <v>15583235</v>
      </c>
      <c r="L27" s="28">
        <f t="shared" si="1"/>
        <v>8319311</v>
      </c>
      <c r="M27" s="28">
        <f t="shared" si="1"/>
        <v>-7827591</v>
      </c>
      <c r="N27" s="28">
        <f t="shared" si="1"/>
        <v>16074955</v>
      </c>
      <c r="O27" s="28">
        <f t="shared" si="1"/>
        <v>9316526</v>
      </c>
      <c r="P27" s="28">
        <f t="shared" si="1"/>
        <v>-25495175</v>
      </c>
      <c r="Q27" s="28">
        <f t="shared" si="1"/>
        <v>16180186</v>
      </c>
      <c r="R27" s="28">
        <f t="shared" si="1"/>
        <v>1537</v>
      </c>
      <c r="S27" s="28">
        <f t="shared" si="1"/>
        <v>-26</v>
      </c>
      <c r="T27" s="28">
        <f t="shared" si="1"/>
        <v>-26</v>
      </c>
      <c r="U27" s="28">
        <f t="shared" si="1"/>
        <v>1898868</v>
      </c>
      <c r="V27" s="28">
        <f t="shared" si="1"/>
        <v>1898816</v>
      </c>
      <c r="W27" s="28">
        <f t="shared" si="1"/>
        <v>213381442</v>
      </c>
      <c r="X27" s="28">
        <f t="shared" si="1"/>
        <v>-806232162</v>
      </c>
      <c r="Y27" s="28">
        <f t="shared" si="1"/>
        <v>1019613604</v>
      </c>
      <c r="Z27" s="29">
        <f>+IF(X27&lt;&gt;0,+(Y27/X27)*100,0)</f>
        <v>-126.46650084892048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44488806</v>
      </c>
      <c r="D33" s="18"/>
      <c r="E33" s="19">
        <v>-132391934</v>
      </c>
      <c r="F33" s="20"/>
      <c r="G33" s="20">
        <v>861703453</v>
      </c>
      <c r="H33" s="36">
        <v>-910746125</v>
      </c>
      <c r="I33" s="36">
        <v>-17906634</v>
      </c>
      <c r="J33" s="36">
        <v>-66949306</v>
      </c>
      <c r="K33" s="20">
        <v>8021098</v>
      </c>
      <c r="L33" s="20">
        <v>-6450554</v>
      </c>
      <c r="M33" s="20">
        <v>14442011</v>
      </c>
      <c r="N33" s="20">
        <v>16012555</v>
      </c>
      <c r="O33" s="36">
        <v>-42254067</v>
      </c>
      <c r="P33" s="36">
        <v>41594541</v>
      </c>
      <c r="Q33" s="36">
        <v>-15848969</v>
      </c>
      <c r="R33" s="20">
        <v>-16508495</v>
      </c>
      <c r="S33" s="20">
        <v>2072821</v>
      </c>
      <c r="T33" s="20">
        <v>4699979</v>
      </c>
      <c r="U33" s="20">
        <v>-9329858</v>
      </c>
      <c r="V33" s="36">
        <v>-2557058</v>
      </c>
      <c r="W33" s="36">
        <v>-70002304</v>
      </c>
      <c r="X33" s="36">
        <v>-132391934</v>
      </c>
      <c r="Y33" s="20">
        <v>62389630</v>
      </c>
      <c r="Z33" s="21">
        <v>-47.12</v>
      </c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>
        <v>-119466</v>
      </c>
      <c r="D35" s="18"/>
      <c r="E35" s="19"/>
      <c r="F35" s="20"/>
      <c r="G35" s="20"/>
      <c r="H35" s="20"/>
      <c r="I35" s="20"/>
      <c r="J35" s="20"/>
      <c r="K35" s="20"/>
      <c r="L35" s="20"/>
      <c r="M35" s="20">
        <v>7165785</v>
      </c>
      <c r="N35" s="20">
        <v>7165785</v>
      </c>
      <c r="O35" s="20"/>
      <c r="P35" s="20"/>
      <c r="Q35" s="20"/>
      <c r="R35" s="20"/>
      <c r="S35" s="20"/>
      <c r="T35" s="20"/>
      <c r="U35" s="20"/>
      <c r="V35" s="20"/>
      <c r="W35" s="20">
        <v>7165785</v>
      </c>
      <c r="X35" s="20"/>
      <c r="Y35" s="20">
        <v>7165785</v>
      </c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44369340</v>
      </c>
      <c r="D36" s="26">
        <f>SUM(D31:D35)</f>
        <v>0</v>
      </c>
      <c r="E36" s="27">
        <f t="shared" si="2"/>
        <v>-132391934</v>
      </c>
      <c r="F36" s="28">
        <f t="shared" si="2"/>
        <v>0</v>
      </c>
      <c r="G36" s="28">
        <f t="shared" si="2"/>
        <v>861703453</v>
      </c>
      <c r="H36" s="28">
        <f t="shared" si="2"/>
        <v>-910746125</v>
      </c>
      <c r="I36" s="28">
        <f t="shared" si="2"/>
        <v>-17906634</v>
      </c>
      <c r="J36" s="28">
        <f t="shared" si="2"/>
        <v>-66949306</v>
      </c>
      <c r="K36" s="28">
        <f t="shared" si="2"/>
        <v>8021098</v>
      </c>
      <c r="L36" s="28">
        <f t="shared" si="2"/>
        <v>-6450554</v>
      </c>
      <c r="M36" s="28">
        <f t="shared" si="2"/>
        <v>21607796</v>
      </c>
      <c r="N36" s="28">
        <f t="shared" si="2"/>
        <v>23178340</v>
      </c>
      <c r="O36" s="28">
        <f t="shared" si="2"/>
        <v>-42254067</v>
      </c>
      <c r="P36" s="28">
        <f t="shared" si="2"/>
        <v>41594541</v>
      </c>
      <c r="Q36" s="28">
        <f t="shared" si="2"/>
        <v>-15848969</v>
      </c>
      <c r="R36" s="28">
        <f t="shared" si="2"/>
        <v>-16508495</v>
      </c>
      <c r="S36" s="28">
        <f t="shared" si="2"/>
        <v>2072821</v>
      </c>
      <c r="T36" s="28">
        <f t="shared" si="2"/>
        <v>4699979</v>
      </c>
      <c r="U36" s="28">
        <f t="shared" si="2"/>
        <v>-9329858</v>
      </c>
      <c r="V36" s="28">
        <f t="shared" si="2"/>
        <v>-2557058</v>
      </c>
      <c r="W36" s="28">
        <f t="shared" si="2"/>
        <v>-62836519</v>
      </c>
      <c r="X36" s="28">
        <f t="shared" si="2"/>
        <v>-132391934</v>
      </c>
      <c r="Y36" s="28">
        <f t="shared" si="2"/>
        <v>69555415</v>
      </c>
      <c r="Z36" s="29">
        <f>+IF(X36&lt;&gt;0,+(Y36/X36)*100,0)</f>
        <v>-52.53750202032701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-30748135937</v>
      </c>
      <c r="D38" s="32">
        <f>+D17+D27+D36</f>
        <v>0</v>
      </c>
      <c r="E38" s="33">
        <f t="shared" si="3"/>
        <v>-35946913100</v>
      </c>
      <c r="F38" s="2">
        <f t="shared" si="3"/>
        <v>-34067700209</v>
      </c>
      <c r="G38" s="2">
        <f t="shared" si="3"/>
        <v>-3911111712</v>
      </c>
      <c r="H38" s="2">
        <f t="shared" si="3"/>
        <v>-1579271031</v>
      </c>
      <c r="I38" s="2">
        <f t="shared" si="3"/>
        <v>-2970726375</v>
      </c>
      <c r="J38" s="2">
        <f t="shared" si="3"/>
        <v>-8461109118</v>
      </c>
      <c r="K38" s="2">
        <f t="shared" si="3"/>
        <v>-2894293682</v>
      </c>
      <c r="L38" s="2">
        <f t="shared" si="3"/>
        <v>-2679419241</v>
      </c>
      <c r="M38" s="2">
        <f t="shared" si="3"/>
        <v>-2582004704</v>
      </c>
      <c r="N38" s="2">
        <f t="shared" si="3"/>
        <v>-8155717627</v>
      </c>
      <c r="O38" s="2">
        <f t="shared" si="3"/>
        <v>-2519843848</v>
      </c>
      <c r="P38" s="2">
        <f t="shared" si="3"/>
        <v>-2495320637</v>
      </c>
      <c r="Q38" s="2">
        <f t="shared" si="3"/>
        <v>-1460023421</v>
      </c>
      <c r="R38" s="2">
        <f t="shared" si="3"/>
        <v>-6475187906</v>
      </c>
      <c r="S38" s="2">
        <f t="shared" si="3"/>
        <v>-3711478590</v>
      </c>
      <c r="T38" s="2">
        <f t="shared" si="3"/>
        <v>-2117139788</v>
      </c>
      <c r="U38" s="2">
        <f t="shared" si="3"/>
        <v>-2824213125</v>
      </c>
      <c r="V38" s="2">
        <f t="shared" si="3"/>
        <v>-8652831503</v>
      </c>
      <c r="W38" s="2">
        <f t="shared" si="3"/>
        <v>-31744846154</v>
      </c>
      <c r="X38" s="2">
        <f t="shared" si="3"/>
        <v>-35006324305</v>
      </c>
      <c r="Y38" s="2">
        <f t="shared" si="3"/>
        <v>3261478151</v>
      </c>
      <c r="Z38" s="34">
        <f>+IF(X38&lt;&gt;0,+(Y38/X38)*100,0)</f>
        <v>-9.316825504396526</v>
      </c>
      <c r="AA38" s="35">
        <f>+AA17+AA27+AA36</f>
        <v>-34067700209</v>
      </c>
    </row>
    <row r="39" spans="1:27" ht="12.75">
      <c r="A39" s="23" t="s">
        <v>59</v>
      </c>
      <c r="B39" s="17"/>
      <c r="C39" s="32">
        <v>3656978696</v>
      </c>
      <c r="D39" s="32"/>
      <c r="E39" s="33">
        <v>5682380361</v>
      </c>
      <c r="F39" s="2">
        <v>5682380361</v>
      </c>
      <c r="G39" s="2">
        <v>3529070361</v>
      </c>
      <c r="H39" s="2">
        <f>+G40+H60</f>
        <v>-382050778</v>
      </c>
      <c r="I39" s="2">
        <f>+H40+I60</f>
        <v>-1961318309</v>
      </c>
      <c r="J39" s="2">
        <f>+G39</f>
        <v>3529070361</v>
      </c>
      <c r="K39" s="2">
        <f>+I40+K60</f>
        <v>-4932011621</v>
      </c>
      <c r="L39" s="2">
        <f>+K40+L60</f>
        <v>-7826302203</v>
      </c>
      <c r="M39" s="2">
        <f>+L40+M60</f>
        <v>-10505705544</v>
      </c>
      <c r="N39" s="2">
        <f>+K39</f>
        <v>-4932011621</v>
      </c>
      <c r="O39" s="2">
        <f>+M40+O60</f>
        <v>-13087511891</v>
      </c>
      <c r="P39" s="2">
        <f>+O40+P60</f>
        <v>-15607352739</v>
      </c>
      <c r="Q39" s="2">
        <f>+P40+Q60</f>
        <v>-18102466320</v>
      </c>
      <c r="R39" s="2">
        <f>+O39</f>
        <v>-13087511891</v>
      </c>
      <c r="S39" s="2">
        <f>+Q40+S60</f>
        <v>-19562527223</v>
      </c>
      <c r="T39" s="2">
        <f>+S40+T60</f>
        <v>-23274056502</v>
      </c>
      <c r="U39" s="2">
        <f>+T40+U60</f>
        <v>-25390998777</v>
      </c>
      <c r="V39" s="2">
        <f>+S39</f>
        <v>-19562527223</v>
      </c>
      <c r="W39" s="2">
        <f>+G39</f>
        <v>3529070361</v>
      </c>
      <c r="X39" s="2">
        <v>473531692</v>
      </c>
      <c r="Y39" s="2">
        <f>+W39-X39</f>
        <v>3055538669</v>
      </c>
      <c r="Z39" s="34">
        <f>+IF(X39&lt;&gt;0,+(Y39/X39)*100,0)</f>
        <v>645.2659284734843</v>
      </c>
      <c r="AA39" s="35">
        <v>5682380361</v>
      </c>
    </row>
    <row r="40" spans="1:27" ht="12.75">
      <c r="A40" s="41" t="s">
        <v>61</v>
      </c>
      <c r="B40" s="42" t="s">
        <v>60</v>
      </c>
      <c r="C40" s="43">
        <f>+C38+C39</f>
        <v>-27091157241</v>
      </c>
      <c r="D40" s="43">
        <f aca="true" t="shared" si="4" ref="D40:AA40">+D38+D39</f>
        <v>0</v>
      </c>
      <c r="E40" s="44">
        <f t="shared" si="4"/>
        <v>-30264532739</v>
      </c>
      <c r="F40" s="45">
        <f t="shared" si="4"/>
        <v>-28385319848</v>
      </c>
      <c r="G40" s="45">
        <f t="shared" si="4"/>
        <v>-382041351</v>
      </c>
      <c r="H40" s="45">
        <f t="shared" si="4"/>
        <v>-1961321809</v>
      </c>
      <c r="I40" s="45">
        <f t="shared" si="4"/>
        <v>-4932044684</v>
      </c>
      <c r="J40" s="45">
        <f>+I40</f>
        <v>-4932044684</v>
      </c>
      <c r="K40" s="45">
        <f t="shared" si="4"/>
        <v>-7826305303</v>
      </c>
      <c r="L40" s="45">
        <f t="shared" si="4"/>
        <v>-10505721444</v>
      </c>
      <c r="M40" s="45">
        <f t="shared" si="4"/>
        <v>-13087710248</v>
      </c>
      <c r="N40" s="45">
        <f>+M40</f>
        <v>-13087710248</v>
      </c>
      <c r="O40" s="45">
        <f t="shared" si="4"/>
        <v>-15607355739</v>
      </c>
      <c r="P40" s="45">
        <f t="shared" si="4"/>
        <v>-18102673376</v>
      </c>
      <c r="Q40" s="45">
        <f t="shared" si="4"/>
        <v>-19562489741</v>
      </c>
      <c r="R40" s="45">
        <f>+Q40</f>
        <v>-19562489741</v>
      </c>
      <c r="S40" s="45">
        <f t="shared" si="4"/>
        <v>-23274005813</v>
      </c>
      <c r="T40" s="45">
        <f t="shared" si="4"/>
        <v>-25391196290</v>
      </c>
      <c r="U40" s="45">
        <f t="shared" si="4"/>
        <v>-28215211902</v>
      </c>
      <c r="V40" s="45">
        <f>+U40</f>
        <v>-28215211902</v>
      </c>
      <c r="W40" s="45">
        <f>+V40</f>
        <v>-28215211902</v>
      </c>
      <c r="X40" s="45">
        <f t="shared" si="4"/>
        <v>-34532792613</v>
      </c>
      <c r="Y40" s="45">
        <f t="shared" si="4"/>
        <v>6317016820</v>
      </c>
      <c r="Z40" s="46">
        <f>+IF(X40&lt;&gt;0,+(Y40/X40)*100,0)</f>
        <v>-18.2928061764166</v>
      </c>
      <c r="AA40" s="47">
        <f t="shared" si="4"/>
        <v>-28385319848</v>
      </c>
    </row>
    <row r="41" spans="1:27" ht="12.75">
      <c r="A41" s="48" t="s">
        <v>73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74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21" ht="12.75" hidden="1">
      <c r="G60">
        <v>3529070361</v>
      </c>
      <c r="H60">
        <v>-9427</v>
      </c>
      <c r="I60">
        <v>3500</v>
      </c>
      <c r="J60">
        <v>3529070361</v>
      </c>
      <c r="K60">
        <v>33063</v>
      </c>
      <c r="L60">
        <v>3100</v>
      </c>
      <c r="M60">
        <v>15900</v>
      </c>
      <c r="N60">
        <v>33063</v>
      </c>
      <c r="O60">
        <v>198357</v>
      </c>
      <c r="P60">
        <v>3000</v>
      </c>
      <c r="Q60">
        <v>207056</v>
      </c>
      <c r="R60">
        <v>198357</v>
      </c>
      <c r="S60">
        <v>-37482</v>
      </c>
      <c r="T60">
        <v>-50689</v>
      </c>
      <c r="U60">
        <v>197513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75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>
        <v>11493534000</v>
      </c>
      <c r="F6" s="20">
        <v>11493534000</v>
      </c>
      <c r="G6" s="20">
        <v>949708192</v>
      </c>
      <c r="H6" s="20">
        <v>940285368</v>
      </c>
      <c r="I6" s="20">
        <v>836265404</v>
      </c>
      <c r="J6" s="20">
        <v>2726258964</v>
      </c>
      <c r="K6" s="20">
        <v>951615726</v>
      </c>
      <c r="L6" s="20"/>
      <c r="M6" s="20">
        <v>972860787</v>
      </c>
      <c r="N6" s="20">
        <v>1924476513</v>
      </c>
      <c r="O6" s="20">
        <v>927266457</v>
      </c>
      <c r="P6" s="20">
        <v>979049811</v>
      </c>
      <c r="Q6" s="20">
        <v>1061323246</v>
      </c>
      <c r="R6" s="20">
        <v>2967639514</v>
      </c>
      <c r="S6" s="20">
        <v>601447639</v>
      </c>
      <c r="T6" s="20"/>
      <c r="U6" s="20"/>
      <c r="V6" s="20">
        <v>601447639</v>
      </c>
      <c r="W6" s="20">
        <v>8219822630</v>
      </c>
      <c r="X6" s="20">
        <v>11493534000</v>
      </c>
      <c r="Y6" s="20">
        <v>-3273711370</v>
      </c>
      <c r="Z6" s="21">
        <v>-28.48</v>
      </c>
      <c r="AA6" s="22">
        <v>11493534000</v>
      </c>
    </row>
    <row r="7" spans="1:27" ht="12.75">
      <c r="A7" s="23" t="s">
        <v>34</v>
      </c>
      <c r="B7" s="17"/>
      <c r="C7" s="18"/>
      <c r="D7" s="18"/>
      <c r="E7" s="19">
        <v>28483316992</v>
      </c>
      <c r="F7" s="20">
        <v>28328864799</v>
      </c>
      <c r="G7" s="20">
        <v>2617855282</v>
      </c>
      <c r="H7" s="20">
        <v>2833487252</v>
      </c>
      <c r="I7" s="20">
        <v>2589796698</v>
      </c>
      <c r="J7" s="20">
        <v>8041139232</v>
      </c>
      <c r="K7" s="20">
        <v>2858122060</v>
      </c>
      <c r="L7" s="20"/>
      <c r="M7" s="20">
        <v>2501762834</v>
      </c>
      <c r="N7" s="20">
        <v>5359884894</v>
      </c>
      <c r="O7" s="20">
        <v>2526044640</v>
      </c>
      <c r="P7" s="20">
        <v>2378402888</v>
      </c>
      <c r="Q7" s="20">
        <v>2578269503</v>
      </c>
      <c r="R7" s="20">
        <v>7482717031</v>
      </c>
      <c r="S7" s="20">
        <v>2086905640</v>
      </c>
      <c r="T7" s="20"/>
      <c r="U7" s="20"/>
      <c r="V7" s="20">
        <v>2086905640</v>
      </c>
      <c r="W7" s="20">
        <v>22970646797</v>
      </c>
      <c r="X7" s="20">
        <v>28328864799</v>
      </c>
      <c r="Y7" s="20">
        <v>-5358218002</v>
      </c>
      <c r="Z7" s="21">
        <v>-18.91</v>
      </c>
      <c r="AA7" s="22">
        <v>28328864799</v>
      </c>
    </row>
    <row r="8" spans="1:27" ht="12.75">
      <c r="A8" s="23" t="s">
        <v>35</v>
      </c>
      <c r="B8" s="17"/>
      <c r="C8" s="18"/>
      <c r="D8" s="18"/>
      <c r="E8" s="19">
        <v>3395353208</v>
      </c>
      <c r="F8" s="20">
        <v>3739240000</v>
      </c>
      <c r="G8" s="20">
        <v>68955333</v>
      </c>
      <c r="H8" s="20">
        <v>1172222723</v>
      </c>
      <c r="I8" s="20">
        <v>57605135</v>
      </c>
      <c r="J8" s="20">
        <v>1298783191</v>
      </c>
      <c r="K8" s="20">
        <v>100970327</v>
      </c>
      <c r="L8" s="20"/>
      <c r="M8" s="20">
        <v>1553532774</v>
      </c>
      <c r="N8" s="20">
        <v>1654503101</v>
      </c>
      <c r="O8" s="20">
        <v>1272456112</v>
      </c>
      <c r="P8" s="20">
        <v>956316246</v>
      </c>
      <c r="Q8" s="20">
        <v>1808931140</v>
      </c>
      <c r="R8" s="20">
        <v>4037703498</v>
      </c>
      <c r="S8" s="20">
        <v>322167210</v>
      </c>
      <c r="T8" s="20"/>
      <c r="U8" s="20"/>
      <c r="V8" s="20">
        <v>322167210</v>
      </c>
      <c r="W8" s="20">
        <v>7313157000</v>
      </c>
      <c r="X8" s="20">
        <v>3739240000</v>
      </c>
      <c r="Y8" s="20">
        <v>3573917000</v>
      </c>
      <c r="Z8" s="21">
        <v>95.58</v>
      </c>
      <c r="AA8" s="22">
        <v>3739240000</v>
      </c>
    </row>
    <row r="9" spans="1:27" ht="12.75">
      <c r="A9" s="23" t="s">
        <v>36</v>
      </c>
      <c r="B9" s="17" t="s">
        <v>6</v>
      </c>
      <c r="C9" s="18"/>
      <c r="D9" s="18"/>
      <c r="E9" s="19">
        <v>9037509996</v>
      </c>
      <c r="F9" s="20">
        <v>12123800339</v>
      </c>
      <c r="G9" s="20">
        <v>2487283285</v>
      </c>
      <c r="H9" s="20">
        <v>581808325</v>
      </c>
      <c r="I9" s="20">
        <v>947352752</v>
      </c>
      <c r="J9" s="20">
        <v>4016444362</v>
      </c>
      <c r="K9" s="20"/>
      <c r="L9" s="20"/>
      <c r="M9" s="20">
        <v>1097896797</v>
      </c>
      <c r="N9" s="20">
        <v>1097896797</v>
      </c>
      <c r="O9" s="20">
        <v>68240751</v>
      </c>
      <c r="P9" s="20">
        <v>82698067</v>
      </c>
      <c r="Q9" s="20">
        <v>1185001294</v>
      </c>
      <c r="R9" s="20">
        <v>1335940112</v>
      </c>
      <c r="S9" s="20">
        <v>58677521</v>
      </c>
      <c r="T9" s="20">
        <v>30878615</v>
      </c>
      <c r="U9" s="20">
        <v>56662056</v>
      </c>
      <c r="V9" s="20">
        <v>146218192</v>
      </c>
      <c r="W9" s="20">
        <v>6596499463</v>
      </c>
      <c r="X9" s="20">
        <v>12123800339</v>
      </c>
      <c r="Y9" s="20">
        <v>-5527300876</v>
      </c>
      <c r="Z9" s="21">
        <v>-45.59</v>
      </c>
      <c r="AA9" s="22">
        <v>12123800339</v>
      </c>
    </row>
    <row r="10" spans="1:27" ht="12.75">
      <c r="A10" s="23" t="s">
        <v>37</v>
      </c>
      <c r="B10" s="17" t="s">
        <v>6</v>
      </c>
      <c r="C10" s="18"/>
      <c r="D10" s="18"/>
      <c r="E10" s="19">
        <v>2745479998</v>
      </c>
      <c r="F10" s="20">
        <v>1951792324</v>
      </c>
      <c r="G10" s="20">
        <v>581733000</v>
      </c>
      <c r="H10" s="20"/>
      <c r="I10" s="20">
        <v>10000000</v>
      </c>
      <c r="J10" s="20">
        <v>591733000</v>
      </c>
      <c r="K10" s="20">
        <v>492516210</v>
      </c>
      <c r="L10" s="20"/>
      <c r="M10" s="20">
        <v>379226806</v>
      </c>
      <c r="N10" s="20">
        <v>871743016</v>
      </c>
      <c r="O10" s="20">
        <v>534383000</v>
      </c>
      <c r="P10" s="20">
        <v>865930000</v>
      </c>
      <c r="Q10" s="20">
        <v>389207000</v>
      </c>
      <c r="R10" s="20">
        <v>1789520000</v>
      </c>
      <c r="S10" s="20"/>
      <c r="T10" s="20"/>
      <c r="U10" s="20"/>
      <c r="V10" s="20"/>
      <c r="W10" s="20">
        <v>3252996016</v>
      </c>
      <c r="X10" s="20">
        <v>1951792324</v>
      </c>
      <c r="Y10" s="20">
        <v>1301203692</v>
      </c>
      <c r="Z10" s="21">
        <v>66.67</v>
      </c>
      <c r="AA10" s="22">
        <v>1951792324</v>
      </c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/>
      <c r="D14" s="18"/>
      <c r="E14" s="19">
        <v>-45058089908</v>
      </c>
      <c r="F14" s="20">
        <v>-51342597321</v>
      </c>
      <c r="G14" s="20"/>
      <c r="H14" s="20"/>
      <c r="I14" s="20"/>
      <c r="J14" s="20"/>
      <c r="K14" s="20"/>
      <c r="L14" s="20"/>
      <c r="M14" s="20">
        <v>-4001886490</v>
      </c>
      <c r="N14" s="20">
        <v>-4001886490</v>
      </c>
      <c r="O14" s="20">
        <v>-3618837139</v>
      </c>
      <c r="P14" s="20">
        <v>-3641296243</v>
      </c>
      <c r="Q14" s="20">
        <v>-4074046291</v>
      </c>
      <c r="R14" s="20">
        <v>-11334179673</v>
      </c>
      <c r="S14" s="20">
        <v>-3184246211</v>
      </c>
      <c r="T14" s="20">
        <v>-3818074538</v>
      </c>
      <c r="U14" s="20">
        <v>-4917371871</v>
      </c>
      <c r="V14" s="20">
        <v>-11919692620</v>
      </c>
      <c r="W14" s="20">
        <v>-27255758783</v>
      </c>
      <c r="X14" s="20">
        <v>-51342597321</v>
      </c>
      <c r="Y14" s="20">
        <v>24086838538</v>
      </c>
      <c r="Z14" s="21">
        <v>-46.91</v>
      </c>
      <c r="AA14" s="22">
        <v>-51342597321</v>
      </c>
    </row>
    <row r="15" spans="1:27" ht="12.75">
      <c r="A15" s="23" t="s">
        <v>42</v>
      </c>
      <c r="B15" s="17"/>
      <c r="C15" s="18"/>
      <c r="D15" s="18"/>
      <c r="E15" s="19">
        <v>-2807394996</v>
      </c>
      <c r="F15" s="20">
        <v>-4146494839</v>
      </c>
      <c r="G15" s="20"/>
      <c r="H15" s="20"/>
      <c r="I15" s="20"/>
      <c r="J15" s="20"/>
      <c r="K15" s="20"/>
      <c r="L15" s="20"/>
      <c r="M15" s="20">
        <v>-298600765</v>
      </c>
      <c r="N15" s="20">
        <v>-298600765</v>
      </c>
      <c r="O15" s="20">
        <v>-32372043</v>
      </c>
      <c r="P15" s="20">
        <v>-614491840</v>
      </c>
      <c r="Q15" s="20">
        <v>-232810741</v>
      </c>
      <c r="R15" s="20">
        <v>-879674624</v>
      </c>
      <c r="S15" s="20">
        <v>-273879557</v>
      </c>
      <c r="T15" s="20">
        <v>-289079414</v>
      </c>
      <c r="U15" s="20">
        <v>-88604748</v>
      </c>
      <c r="V15" s="20">
        <v>-651563719</v>
      </c>
      <c r="W15" s="20">
        <v>-1829839108</v>
      </c>
      <c r="X15" s="20">
        <v>-4146494839</v>
      </c>
      <c r="Y15" s="20">
        <v>2316655731</v>
      </c>
      <c r="Z15" s="21">
        <v>-55.87</v>
      </c>
      <c r="AA15" s="22">
        <v>-4146494839</v>
      </c>
    </row>
    <row r="16" spans="1:27" ht="12.75">
      <c r="A16" s="23" t="s">
        <v>43</v>
      </c>
      <c r="B16" s="17" t="s">
        <v>6</v>
      </c>
      <c r="C16" s="18"/>
      <c r="D16" s="18"/>
      <c r="E16" s="19">
        <v>-447547996</v>
      </c>
      <c r="F16" s="20">
        <v>-342129000</v>
      </c>
      <c r="G16" s="20"/>
      <c r="H16" s="20"/>
      <c r="I16" s="20"/>
      <c r="J16" s="20"/>
      <c r="K16" s="20"/>
      <c r="L16" s="20"/>
      <c r="M16" s="20">
        <v>-37471230</v>
      </c>
      <c r="N16" s="20">
        <v>-37471230</v>
      </c>
      <c r="O16" s="20"/>
      <c r="P16" s="20">
        <v>-16027544</v>
      </c>
      <c r="Q16" s="20">
        <v>-27047625</v>
      </c>
      <c r="R16" s="20">
        <v>-43075169</v>
      </c>
      <c r="S16" s="20">
        <v>-423500</v>
      </c>
      <c r="T16" s="20">
        <v>-4575306</v>
      </c>
      <c r="U16" s="20">
        <v>-5167353</v>
      </c>
      <c r="V16" s="20">
        <v>-10166159</v>
      </c>
      <c r="W16" s="20">
        <v>-90712558</v>
      </c>
      <c r="X16" s="20">
        <v>-342129000</v>
      </c>
      <c r="Y16" s="20">
        <v>251416442</v>
      </c>
      <c r="Z16" s="21">
        <v>-73.49</v>
      </c>
      <c r="AA16" s="22">
        <v>-342129000</v>
      </c>
    </row>
    <row r="17" spans="1:27" ht="12.75">
      <c r="A17" s="24" t="s">
        <v>44</v>
      </c>
      <c r="B17" s="25"/>
      <c r="C17" s="26">
        <f aca="true" t="shared" si="0" ref="C17:Y17">SUM(C6:C16)</f>
        <v>0</v>
      </c>
      <c r="D17" s="26">
        <f>SUM(D6:D16)</f>
        <v>0</v>
      </c>
      <c r="E17" s="27">
        <f t="shared" si="0"/>
        <v>6842161294</v>
      </c>
      <c r="F17" s="28">
        <f t="shared" si="0"/>
        <v>1806010302</v>
      </c>
      <c r="G17" s="28">
        <f t="shared" si="0"/>
        <v>6705535092</v>
      </c>
      <c r="H17" s="28">
        <f t="shared" si="0"/>
        <v>5527803668</v>
      </c>
      <c r="I17" s="28">
        <f t="shared" si="0"/>
        <v>4441019989</v>
      </c>
      <c r="J17" s="28">
        <f t="shared" si="0"/>
        <v>16674358749</v>
      </c>
      <c r="K17" s="28">
        <f t="shared" si="0"/>
        <v>4403224323</v>
      </c>
      <c r="L17" s="28">
        <f t="shared" si="0"/>
        <v>0</v>
      </c>
      <c r="M17" s="28">
        <f t="shared" si="0"/>
        <v>2167321513</v>
      </c>
      <c r="N17" s="28">
        <f t="shared" si="0"/>
        <v>6570545836</v>
      </c>
      <c r="O17" s="28">
        <f t="shared" si="0"/>
        <v>1677181778</v>
      </c>
      <c r="P17" s="28">
        <f t="shared" si="0"/>
        <v>990581385</v>
      </c>
      <c r="Q17" s="28">
        <f t="shared" si="0"/>
        <v>2688827526</v>
      </c>
      <c r="R17" s="28">
        <f t="shared" si="0"/>
        <v>5356590689</v>
      </c>
      <c r="S17" s="28">
        <f t="shared" si="0"/>
        <v>-389351258</v>
      </c>
      <c r="T17" s="28">
        <f t="shared" si="0"/>
        <v>-4080850643</v>
      </c>
      <c r="U17" s="28">
        <f t="shared" si="0"/>
        <v>-4954481916</v>
      </c>
      <c r="V17" s="28">
        <f t="shared" si="0"/>
        <v>-9424683817</v>
      </c>
      <c r="W17" s="28">
        <f t="shared" si="0"/>
        <v>19176811457</v>
      </c>
      <c r="X17" s="28">
        <f t="shared" si="0"/>
        <v>1806010302</v>
      </c>
      <c r="Y17" s="28">
        <f t="shared" si="0"/>
        <v>17370801155</v>
      </c>
      <c r="Z17" s="29">
        <f>+IF(X17&lt;&gt;0,+(Y17/X17)*100,0)</f>
        <v>961.8328940739342</v>
      </c>
      <c r="AA17" s="30">
        <f>SUM(AA6:AA16)</f>
        <v>1806010302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>
        <v>498702996</v>
      </c>
      <c r="F21" s="20">
        <v>508577000</v>
      </c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>
        <v>508577000</v>
      </c>
      <c r="Y21" s="36">
        <v>-508577000</v>
      </c>
      <c r="Z21" s="37">
        <v>-100</v>
      </c>
      <c r="AA21" s="38">
        <v>508577000</v>
      </c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>
        <v>-76479889</v>
      </c>
      <c r="F23" s="20">
        <v>73328897</v>
      </c>
      <c r="G23" s="36">
        <v>76112244</v>
      </c>
      <c r="H23" s="36">
        <v>169447</v>
      </c>
      <c r="I23" s="36">
        <v>131671</v>
      </c>
      <c r="J23" s="20">
        <v>76413362</v>
      </c>
      <c r="K23" s="36"/>
      <c r="L23" s="36">
        <v>65740</v>
      </c>
      <c r="M23" s="20">
        <v>787</v>
      </c>
      <c r="N23" s="36">
        <v>66527</v>
      </c>
      <c r="O23" s="36">
        <v>1440935</v>
      </c>
      <c r="P23" s="36">
        <v>-1528152</v>
      </c>
      <c r="Q23" s="20">
        <v>87217</v>
      </c>
      <c r="R23" s="36"/>
      <c r="S23" s="36"/>
      <c r="T23" s="20">
        <v>1439395</v>
      </c>
      <c r="U23" s="36">
        <v>-1415245</v>
      </c>
      <c r="V23" s="36">
        <v>24150</v>
      </c>
      <c r="W23" s="36">
        <v>76504039</v>
      </c>
      <c r="X23" s="20">
        <v>-3150992</v>
      </c>
      <c r="Y23" s="36">
        <v>79655031</v>
      </c>
      <c r="Z23" s="37">
        <v>-2527.94</v>
      </c>
      <c r="AA23" s="38">
        <v>73328897</v>
      </c>
    </row>
    <row r="24" spans="1:27" ht="12.75">
      <c r="A24" s="23" t="s">
        <v>49</v>
      </c>
      <c r="B24" s="17"/>
      <c r="C24" s="18"/>
      <c r="D24" s="18"/>
      <c r="E24" s="19">
        <v>-2800960733</v>
      </c>
      <c r="F24" s="20">
        <v>2907293039</v>
      </c>
      <c r="G24" s="20">
        <v>2800960733</v>
      </c>
      <c r="H24" s="20"/>
      <c r="I24" s="20"/>
      <c r="J24" s="20">
        <v>2800960733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>
        <v>2800960733</v>
      </c>
      <c r="X24" s="20">
        <v>106332306</v>
      </c>
      <c r="Y24" s="20">
        <v>2694628427</v>
      </c>
      <c r="Z24" s="21">
        <v>2534.16</v>
      </c>
      <c r="AA24" s="22">
        <v>2907293039</v>
      </c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>
        <v>-7744929690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-10123667316</v>
      </c>
      <c r="F27" s="28">
        <f t="shared" si="1"/>
        <v>3489198936</v>
      </c>
      <c r="G27" s="28">
        <f t="shared" si="1"/>
        <v>2877072977</v>
      </c>
      <c r="H27" s="28">
        <f t="shared" si="1"/>
        <v>169447</v>
      </c>
      <c r="I27" s="28">
        <f t="shared" si="1"/>
        <v>131671</v>
      </c>
      <c r="J27" s="28">
        <f t="shared" si="1"/>
        <v>2877374095</v>
      </c>
      <c r="K27" s="28">
        <f t="shared" si="1"/>
        <v>0</v>
      </c>
      <c r="L27" s="28">
        <f t="shared" si="1"/>
        <v>65740</v>
      </c>
      <c r="M27" s="28">
        <f t="shared" si="1"/>
        <v>787</v>
      </c>
      <c r="N27" s="28">
        <f t="shared" si="1"/>
        <v>66527</v>
      </c>
      <c r="O27" s="28">
        <f t="shared" si="1"/>
        <v>1440935</v>
      </c>
      <c r="P27" s="28">
        <f t="shared" si="1"/>
        <v>-1528152</v>
      </c>
      <c r="Q27" s="28">
        <f t="shared" si="1"/>
        <v>87217</v>
      </c>
      <c r="R27" s="28">
        <f t="shared" si="1"/>
        <v>0</v>
      </c>
      <c r="S27" s="28">
        <f t="shared" si="1"/>
        <v>0</v>
      </c>
      <c r="T27" s="28">
        <f t="shared" si="1"/>
        <v>1439395</v>
      </c>
      <c r="U27" s="28">
        <f t="shared" si="1"/>
        <v>-1415245</v>
      </c>
      <c r="V27" s="28">
        <f t="shared" si="1"/>
        <v>24150</v>
      </c>
      <c r="W27" s="28">
        <f t="shared" si="1"/>
        <v>2877464772</v>
      </c>
      <c r="X27" s="28">
        <f t="shared" si="1"/>
        <v>611758314</v>
      </c>
      <c r="Y27" s="28">
        <f t="shared" si="1"/>
        <v>2265706458</v>
      </c>
      <c r="Z27" s="29">
        <f>+IF(X27&lt;&gt;0,+(Y27/X27)*100,0)</f>
        <v>370.35973294512513</v>
      </c>
      <c r="AA27" s="30">
        <f>SUM(AA21:AA26)</f>
        <v>3489198936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>
        <v>2988369000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/>
      <c r="D33" s="18"/>
      <c r="E33" s="19">
        <v>53597074</v>
      </c>
      <c r="F33" s="20">
        <v>-53427494</v>
      </c>
      <c r="G33" s="20">
        <v>-70156398</v>
      </c>
      <c r="H33" s="36">
        <v>15996698</v>
      </c>
      <c r="I33" s="36">
        <v>36122669</v>
      </c>
      <c r="J33" s="36">
        <v>-18037031</v>
      </c>
      <c r="K33" s="20">
        <v>-10730012</v>
      </c>
      <c r="L33" s="20">
        <v>-19978951</v>
      </c>
      <c r="M33" s="20">
        <v>6742355</v>
      </c>
      <c r="N33" s="20">
        <v>-23966608</v>
      </c>
      <c r="O33" s="36">
        <v>-12056316</v>
      </c>
      <c r="P33" s="36">
        <v>14712308</v>
      </c>
      <c r="Q33" s="36">
        <v>-3302950</v>
      </c>
      <c r="R33" s="20">
        <v>-646958</v>
      </c>
      <c r="S33" s="20">
        <v>-5181657</v>
      </c>
      <c r="T33" s="20">
        <v>32015241</v>
      </c>
      <c r="U33" s="20">
        <v>-38393007</v>
      </c>
      <c r="V33" s="36">
        <v>-11559423</v>
      </c>
      <c r="W33" s="36">
        <v>-54210020</v>
      </c>
      <c r="X33" s="36">
        <v>169580</v>
      </c>
      <c r="Y33" s="20">
        <v>-54379600</v>
      </c>
      <c r="Z33" s="21">
        <v>-32067.22</v>
      </c>
      <c r="AA33" s="22">
        <v>-53427494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0</v>
      </c>
      <c r="D36" s="26">
        <f>SUM(D31:D35)</f>
        <v>0</v>
      </c>
      <c r="E36" s="27">
        <f t="shared" si="2"/>
        <v>3041966074</v>
      </c>
      <c r="F36" s="28">
        <f t="shared" si="2"/>
        <v>-53427494</v>
      </c>
      <c r="G36" s="28">
        <f t="shared" si="2"/>
        <v>-70156398</v>
      </c>
      <c r="H36" s="28">
        <f t="shared" si="2"/>
        <v>15996698</v>
      </c>
      <c r="I36" s="28">
        <f t="shared" si="2"/>
        <v>36122669</v>
      </c>
      <c r="J36" s="28">
        <f t="shared" si="2"/>
        <v>-18037031</v>
      </c>
      <c r="K36" s="28">
        <f t="shared" si="2"/>
        <v>-10730012</v>
      </c>
      <c r="L36" s="28">
        <f t="shared" si="2"/>
        <v>-19978951</v>
      </c>
      <c r="M36" s="28">
        <f t="shared" si="2"/>
        <v>6742355</v>
      </c>
      <c r="N36" s="28">
        <f t="shared" si="2"/>
        <v>-23966608</v>
      </c>
      <c r="O36" s="28">
        <f t="shared" si="2"/>
        <v>-12056316</v>
      </c>
      <c r="P36" s="28">
        <f t="shared" si="2"/>
        <v>14712308</v>
      </c>
      <c r="Q36" s="28">
        <f t="shared" si="2"/>
        <v>-3302950</v>
      </c>
      <c r="R36" s="28">
        <f t="shared" si="2"/>
        <v>-646958</v>
      </c>
      <c r="S36" s="28">
        <f t="shared" si="2"/>
        <v>-5181657</v>
      </c>
      <c r="T36" s="28">
        <f t="shared" si="2"/>
        <v>32015241</v>
      </c>
      <c r="U36" s="28">
        <f t="shared" si="2"/>
        <v>-38393007</v>
      </c>
      <c r="V36" s="28">
        <f t="shared" si="2"/>
        <v>-11559423</v>
      </c>
      <c r="W36" s="28">
        <f t="shared" si="2"/>
        <v>-54210020</v>
      </c>
      <c r="X36" s="28">
        <f t="shared" si="2"/>
        <v>169580</v>
      </c>
      <c r="Y36" s="28">
        <f t="shared" si="2"/>
        <v>-54379600</v>
      </c>
      <c r="Z36" s="29">
        <f>+IF(X36&lt;&gt;0,+(Y36/X36)*100,0)</f>
        <v>-32067.224908597713</v>
      </c>
      <c r="AA36" s="30">
        <f>SUM(AA31:AA35)</f>
        <v>-53427494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0</v>
      </c>
      <c r="D38" s="32">
        <f>+D17+D27+D36</f>
        <v>0</v>
      </c>
      <c r="E38" s="33">
        <f t="shared" si="3"/>
        <v>-239539948</v>
      </c>
      <c r="F38" s="2">
        <f t="shared" si="3"/>
        <v>5241781744</v>
      </c>
      <c r="G38" s="2">
        <f t="shared" si="3"/>
        <v>9512451671</v>
      </c>
      <c r="H38" s="2">
        <f t="shared" si="3"/>
        <v>5543969813</v>
      </c>
      <c r="I38" s="2">
        <f t="shared" si="3"/>
        <v>4477274329</v>
      </c>
      <c r="J38" s="2">
        <f t="shared" si="3"/>
        <v>19533695813</v>
      </c>
      <c r="K38" s="2">
        <f t="shared" si="3"/>
        <v>4392494311</v>
      </c>
      <c r="L38" s="2">
        <f t="shared" si="3"/>
        <v>-19913211</v>
      </c>
      <c r="M38" s="2">
        <f t="shared" si="3"/>
        <v>2174064655</v>
      </c>
      <c r="N38" s="2">
        <f t="shared" si="3"/>
        <v>6546645755</v>
      </c>
      <c r="O38" s="2">
        <f t="shared" si="3"/>
        <v>1666566397</v>
      </c>
      <c r="P38" s="2">
        <f t="shared" si="3"/>
        <v>1003765541</v>
      </c>
      <c r="Q38" s="2">
        <f t="shared" si="3"/>
        <v>2685611793</v>
      </c>
      <c r="R38" s="2">
        <f t="shared" si="3"/>
        <v>5355943731</v>
      </c>
      <c r="S38" s="2">
        <f t="shared" si="3"/>
        <v>-394532915</v>
      </c>
      <c r="T38" s="2">
        <f t="shared" si="3"/>
        <v>-4047396007</v>
      </c>
      <c r="U38" s="2">
        <f t="shared" si="3"/>
        <v>-4994290168</v>
      </c>
      <c r="V38" s="2">
        <f t="shared" si="3"/>
        <v>-9436219090</v>
      </c>
      <c r="W38" s="2">
        <f t="shared" si="3"/>
        <v>22000066209</v>
      </c>
      <c r="X38" s="2">
        <f t="shared" si="3"/>
        <v>2417938196</v>
      </c>
      <c r="Y38" s="2">
        <f t="shared" si="3"/>
        <v>19582128013</v>
      </c>
      <c r="Z38" s="34">
        <f>+IF(X38&lt;&gt;0,+(Y38/X38)*100,0)</f>
        <v>809.8688397161993</v>
      </c>
      <c r="AA38" s="35">
        <f>+AA17+AA27+AA36</f>
        <v>5241781744</v>
      </c>
    </row>
    <row r="39" spans="1:27" ht="12.75">
      <c r="A39" s="23" t="s">
        <v>59</v>
      </c>
      <c r="B39" s="17"/>
      <c r="C39" s="32"/>
      <c r="D39" s="32"/>
      <c r="E39" s="33">
        <v>-44801788876</v>
      </c>
      <c r="F39" s="2">
        <v>-58337692479</v>
      </c>
      <c r="G39" s="2">
        <v>652811087</v>
      </c>
      <c r="H39" s="2">
        <f>+G40+H60</f>
        <v>9301670138</v>
      </c>
      <c r="I39" s="2">
        <f>+H40+I60</f>
        <v>14527909260</v>
      </c>
      <c r="J39" s="2">
        <f>+G39</f>
        <v>652811087</v>
      </c>
      <c r="K39" s="2">
        <f>+I40+K60</f>
        <v>21270360812</v>
      </c>
      <c r="L39" s="2">
        <f>+K40+L60</f>
        <v>23195228497</v>
      </c>
      <c r="M39" s="2">
        <f>+L40+M60</f>
        <v>23948785620</v>
      </c>
      <c r="N39" s="2">
        <f>+K39</f>
        <v>21270360812</v>
      </c>
      <c r="O39" s="2">
        <f>+M40+O60</f>
        <v>27687840135</v>
      </c>
      <c r="P39" s="2">
        <f>+O40+P60</f>
        <v>28865101293</v>
      </c>
      <c r="Q39" s="2">
        <f>+P40+Q60</f>
        <v>34257511362</v>
      </c>
      <c r="R39" s="2">
        <f>+O39</f>
        <v>27687840135</v>
      </c>
      <c r="S39" s="2">
        <f>+Q40+S60</f>
        <v>33608473920</v>
      </c>
      <c r="T39" s="2">
        <f>+S40+T60</f>
        <v>32658039679</v>
      </c>
      <c r="U39" s="2">
        <f>+T40+U60</f>
        <v>28675444871</v>
      </c>
      <c r="V39" s="2">
        <f>+S39</f>
        <v>33608473920</v>
      </c>
      <c r="W39" s="2">
        <f>+G39</f>
        <v>652811087</v>
      </c>
      <c r="X39" s="2">
        <v>-6468928109</v>
      </c>
      <c r="Y39" s="2">
        <f>+W39-X39</f>
        <v>7121739196</v>
      </c>
      <c r="Z39" s="34">
        <f>+IF(X39&lt;&gt;0,+(Y39/X39)*100,0)</f>
        <v>-110.0914877395494</v>
      </c>
      <c r="AA39" s="35">
        <v>-58337692479</v>
      </c>
    </row>
    <row r="40" spans="1:27" ht="12.75">
      <c r="A40" s="41" t="s">
        <v>61</v>
      </c>
      <c r="B40" s="42" t="s">
        <v>60</v>
      </c>
      <c r="C40" s="43">
        <f>+C38+C39</f>
        <v>0</v>
      </c>
      <c r="D40" s="43">
        <f aca="true" t="shared" si="4" ref="D40:AA40">+D38+D39</f>
        <v>0</v>
      </c>
      <c r="E40" s="44">
        <f t="shared" si="4"/>
        <v>-45041328824</v>
      </c>
      <c r="F40" s="45">
        <f t="shared" si="4"/>
        <v>-53095910735</v>
      </c>
      <c r="G40" s="45">
        <f t="shared" si="4"/>
        <v>10165262758</v>
      </c>
      <c r="H40" s="45">
        <f t="shared" si="4"/>
        <v>14845639951</v>
      </c>
      <c r="I40" s="45">
        <f t="shared" si="4"/>
        <v>19005183589</v>
      </c>
      <c r="J40" s="45">
        <f>+I40</f>
        <v>19005183589</v>
      </c>
      <c r="K40" s="45">
        <f t="shared" si="4"/>
        <v>25662855123</v>
      </c>
      <c r="L40" s="45">
        <f t="shared" si="4"/>
        <v>23175315286</v>
      </c>
      <c r="M40" s="45">
        <f t="shared" si="4"/>
        <v>26122850275</v>
      </c>
      <c r="N40" s="45">
        <f>+M40</f>
        <v>26122850275</v>
      </c>
      <c r="O40" s="45">
        <f t="shared" si="4"/>
        <v>29354406532</v>
      </c>
      <c r="P40" s="45">
        <f t="shared" si="4"/>
        <v>29868866834</v>
      </c>
      <c r="Q40" s="45">
        <f t="shared" si="4"/>
        <v>36943123155</v>
      </c>
      <c r="R40" s="45">
        <f>+Q40</f>
        <v>36943123155</v>
      </c>
      <c r="S40" s="45">
        <f t="shared" si="4"/>
        <v>33213941005</v>
      </c>
      <c r="T40" s="45">
        <f t="shared" si="4"/>
        <v>28610643672</v>
      </c>
      <c r="U40" s="45">
        <f t="shared" si="4"/>
        <v>23681154703</v>
      </c>
      <c r="V40" s="45">
        <f>+U40</f>
        <v>23681154703</v>
      </c>
      <c r="W40" s="45">
        <f>+V40</f>
        <v>23681154703</v>
      </c>
      <c r="X40" s="45">
        <f t="shared" si="4"/>
        <v>-4050989913</v>
      </c>
      <c r="Y40" s="45">
        <f t="shared" si="4"/>
        <v>26703867209</v>
      </c>
      <c r="Z40" s="46">
        <f>+IF(X40&lt;&gt;0,+(Y40/X40)*100,0)</f>
        <v>-659.1936238425287</v>
      </c>
      <c r="AA40" s="47">
        <f t="shared" si="4"/>
        <v>-53095910735</v>
      </c>
    </row>
    <row r="41" spans="1:27" ht="12.75">
      <c r="A41" s="48" t="s">
        <v>73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74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21" ht="12.75" hidden="1">
      <c r="G60">
        <v>652811087</v>
      </c>
      <c r="H60">
        <v>-863592620</v>
      </c>
      <c r="I60">
        <v>-317730691</v>
      </c>
      <c r="J60">
        <v>652811087</v>
      </c>
      <c r="K60">
        <v>2265177223</v>
      </c>
      <c r="L60">
        <v>-2467626626</v>
      </c>
      <c r="M60">
        <v>773470334</v>
      </c>
      <c r="N60">
        <v>2265177223</v>
      </c>
      <c r="O60">
        <v>1564989860</v>
      </c>
      <c r="P60">
        <v>-489305239</v>
      </c>
      <c r="Q60">
        <v>4388644528</v>
      </c>
      <c r="R60">
        <v>1564989860</v>
      </c>
      <c r="S60">
        <v>-3334649235</v>
      </c>
      <c r="T60">
        <v>-555901326</v>
      </c>
      <c r="U60">
        <v>64801199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75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>
        <v>8260815327</v>
      </c>
      <c r="F6" s="20">
        <v>8221309167</v>
      </c>
      <c r="G6" s="20"/>
      <c r="H6" s="20"/>
      <c r="I6" s="20"/>
      <c r="J6" s="20"/>
      <c r="K6" s="20"/>
      <c r="L6" s="20"/>
      <c r="M6" s="20"/>
      <c r="N6" s="20"/>
      <c r="O6" s="20">
        <v>610371848</v>
      </c>
      <c r="P6" s="20"/>
      <c r="Q6" s="20">
        <v>657718107</v>
      </c>
      <c r="R6" s="20">
        <v>1268089955</v>
      </c>
      <c r="S6" s="20">
        <v>609460595</v>
      </c>
      <c r="T6" s="20">
        <v>628756768</v>
      </c>
      <c r="U6" s="20"/>
      <c r="V6" s="20">
        <v>1238217363</v>
      </c>
      <c r="W6" s="20">
        <v>2506307318</v>
      </c>
      <c r="X6" s="20">
        <v>8221309170</v>
      </c>
      <c r="Y6" s="20">
        <v>-5715001852</v>
      </c>
      <c r="Z6" s="21">
        <v>-69.51</v>
      </c>
      <c r="AA6" s="22">
        <v>8221309167</v>
      </c>
    </row>
    <row r="7" spans="1:27" ht="12.75">
      <c r="A7" s="23" t="s">
        <v>34</v>
      </c>
      <c r="B7" s="17"/>
      <c r="C7" s="18"/>
      <c r="D7" s="18"/>
      <c r="E7" s="19">
        <v>25005821992</v>
      </c>
      <c r="F7" s="20">
        <v>24705967753</v>
      </c>
      <c r="G7" s="20"/>
      <c r="H7" s="20"/>
      <c r="I7" s="20"/>
      <c r="J7" s="20"/>
      <c r="K7" s="20"/>
      <c r="L7" s="20"/>
      <c r="M7" s="20"/>
      <c r="N7" s="20"/>
      <c r="O7" s="20">
        <v>4143298017</v>
      </c>
      <c r="P7" s="20"/>
      <c r="Q7" s="20">
        <v>1401386429</v>
      </c>
      <c r="R7" s="20">
        <v>5544684446</v>
      </c>
      <c r="S7" s="20">
        <v>693308720</v>
      </c>
      <c r="T7" s="20">
        <v>2518754740</v>
      </c>
      <c r="U7" s="20"/>
      <c r="V7" s="20">
        <v>3212063460</v>
      </c>
      <c r="W7" s="20">
        <v>8756747906</v>
      </c>
      <c r="X7" s="20">
        <v>24705967768</v>
      </c>
      <c r="Y7" s="20">
        <v>-15949219862</v>
      </c>
      <c r="Z7" s="21">
        <v>-64.56</v>
      </c>
      <c r="AA7" s="22">
        <v>24705967753</v>
      </c>
    </row>
    <row r="8" spans="1:27" ht="12.75">
      <c r="A8" s="23" t="s">
        <v>35</v>
      </c>
      <c r="B8" s="17"/>
      <c r="C8" s="18"/>
      <c r="D8" s="18"/>
      <c r="E8" s="19">
        <v>2943869613</v>
      </c>
      <c r="F8" s="20">
        <v>2900417250</v>
      </c>
      <c r="G8" s="20"/>
      <c r="H8" s="20"/>
      <c r="I8" s="20"/>
      <c r="J8" s="20"/>
      <c r="K8" s="20"/>
      <c r="L8" s="20"/>
      <c r="M8" s="20"/>
      <c r="N8" s="20"/>
      <c r="O8" s="20">
        <v>19257386</v>
      </c>
      <c r="P8" s="20"/>
      <c r="Q8" s="20">
        <v>504535503</v>
      </c>
      <c r="R8" s="20">
        <v>523792889</v>
      </c>
      <c r="S8" s="20">
        <v>24760216</v>
      </c>
      <c r="T8" s="20">
        <v>2933903</v>
      </c>
      <c r="U8" s="20"/>
      <c r="V8" s="20">
        <v>27694119</v>
      </c>
      <c r="W8" s="20">
        <v>551487008</v>
      </c>
      <c r="X8" s="20">
        <v>2900417269</v>
      </c>
      <c r="Y8" s="20">
        <v>-2348930261</v>
      </c>
      <c r="Z8" s="21">
        <v>-80.99</v>
      </c>
      <c r="AA8" s="22">
        <v>2900417250</v>
      </c>
    </row>
    <row r="9" spans="1:27" ht="12.75">
      <c r="A9" s="23" t="s">
        <v>36</v>
      </c>
      <c r="B9" s="17" t="s">
        <v>6</v>
      </c>
      <c r="C9" s="18"/>
      <c r="D9" s="18"/>
      <c r="E9" s="19">
        <v>4166654360</v>
      </c>
      <c r="F9" s="20">
        <v>4466447137</v>
      </c>
      <c r="G9" s="20"/>
      <c r="H9" s="20"/>
      <c r="I9" s="20"/>
      <c r="J9" s="20"/>
      <c r="K9" s="20"/>
      <c r="L9" s="20"/>
      <c r="M9" s="20"/>
      <c r="N9" s="20"/>
      <c r="O9" s="20">
        <v>-1678583392</v>
      </c>
      <c r="P9" s="20"/>
      <c r="Q9" s="20">
        <v>1294027236</v>
      </c>
      <c r="R9" s="20">
        <v>-384556156</v>
      </c>
      <c r="S9" s="20">
        <v>185406671</v>
      </c>
      <c r="T9" s="20">
        <v>-2933903</v>
      </c>
      <c r="U9" s="20"/>
      <c r="V9" s="20">
        <v>182472768</v>
      </c>
      <c r="W9" s="20">
        <v>-202083388</v>
      </c>
      <c r="X9" s="20">
        <v>4466447142</v>
      </c>
      <c r="Y9" s="20">
        <v>-4668530530</v>
      </c>
      <c r="Z9" s="21">
        <v>-104.52</v>
      </c>
      <c r="AA9" s="22">
        <v>4466447137</v>
      </c>
    </row>
    <row r="10" spans="1:27" ht="12.75">
      <c r="A10" s="23" t="s">
        <v>37</v>
      </c>
      <c r="B10" s="17" t="s">
        <v>6</v>
      </c>
      <c r="C10" s="18"/>
      <c r="D10" s="18"/>
      <c r="E10" s="19">
        <v>1960929160</v>
      </c>
      <c r="F10" s="20">
        <v>1593831392</v>
      </c>
      <c r="G10" s="20"/>
      <c r="H10" s="20"/>
      <c r="I10" s="20"/>
      <c r="J10" s="20"/>
      <c r="K10" s="20"/>
      <c r="L10" s="20"/>
      <c r="M10" s="20"/>
      <c r="N10" s="20"/>
      <c r="O10" s="20">
        <v>242700150</v>
      </c>
      <c r="P10" s="20"/>
      <c r="Q10" s="20">
        <v>661774000</v>
      </c>
      <c r="R10" s="20">
        <v>904474150</v>
      </c>
      <c r="S10" s="20">
        <v>13532620</v>
      </c>
      <c r="T10" s="20"/>
      <c r="U10" s="20"/>
      <c r="V10" s="20">
        <v>13532620</v>
      </c>
      <c r="W10" s="20">
        <v>918006770</v>
      </c>
      <c r="X10" s="20">
        <v>1593831386</v>
      </c>
      <c r="Y10" s="20">
        <v>-675824616</v>
      </c>
      <c r="Z10" s="21">
        <v>-42.4</v>
      </c>
      <c r="AA10" s="22">
        <v>1593831392</v>
      </c>
    </row>
    <row r="11" spans="1:27" ht="12.75">
      <c r="A11" s="23" t="s">
        <v>38</v>
      </c>
      <c r="B11" s="17"/>
      <c r="C11" s="18"/>
      <c r="D11" s="18"/>
      <c r="E11" s="19">
        <v>173020749</v>
      </c>
      <c r="F11" s="20">
        <v>173020749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173020753</v>
      </c>
      <c r="Y11" s="20">
        <v>-173020753</v>
      </c>
      <c r="Z11" s="21">
        <v>-100</v>
      </c>
      <c r="AA11" s="22">
        <v>173020749</v>
      </c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-26476468388</v>
      </c>
      <c r="D14" s="18"/>
      <c r="E14" s="19">
        <v>-30112784387</v>
      </c>
      <c r="F14" s="20">
        <v>-30430989841</v>
      </c>
      <c r="G14" s="20">
        <v>-979784974</v>
      </c>
      <c r="H14" s="20">
        <v>-3029426033</v>
      </c>
      <c r="I14" s="20">
        <v>-3856902985</v>
      </c>
      <c r="J14" s="20">
        <v>-7866113992</v>
      </c>
      <c r="K14" s="20"/>
      <c r="L14" s="20"/>
      <c r="M14" s="20"/>
      <c r="N14" s="20"/>
      <c r="O14" s="20"/>
      <c r="P14" s="20"/>
      <c r="Q14" s="20">
        <v>-2375034796</v>
      </c>
      <c r="R14" s="20">
        <v>-2375034796</v>
      </c>
      <c r="S14" s="20">
        <v>-2089802670</v>
      </c>
      <c r="T14" s="20">
        <v>-1095356528</v>
      </c>
      <c r="U14" s="20">
        <v>-3704266600</v>
      </c>
      <c r="V14" s="20">
        <v>-6889425798</v>
      </c>
      <c r="W14" s="20">
        <v>-17130574586</v>
      </c>
      <c r="X14" s="20">
        <v>-30430990410</v>
      </c>
      <c r="Y14" s="20">
        <v>13300415824</v>
      </c>
      <c r="Z14" s="21">
        <v>-43.71</v>
      </c>
      <c r="AA14" s="22">
        <v>-30430989841</v>
      </c>
    </row>
    <row r="15" spans="1:27" ht="12.75">
      <c r="A15" s="23" t="s">
        <v>42</v>
      </c>
      <c r="B15" s="17"/>
      <c r="C15" s="18">
        <v>-1393779795</v>
      </c>
      <c r="D15" s="18"/>
      <c r="E15" s="19">
        <v>-1502320726</v>
      </c>
      <c r="F15" s="20">
        <v>-1386248168</v>
      </c>
      <c r="G15" s="20">
        <v>-34871793</v>
      </c>
      <c r="H15" s="20">
        <v>-26666620</v>
      </c>
      <c r="I15" s="20">
        <v>-60488176</v>
      </c>
      <c r="J15" s="20">
        <v>-122026589</v>
      </c>
      <c r="K15" s="20"/>
      <c r="L15" s="20"/>
      <c r="M15" s="20"/>
      <c r="N15" s="20"/>
      <c r="O15" s="20"/>
      <c r="P15" s="20"/>
      <c r="Q15" s="20">
        <v>-94337316</v>
      </c>
      <c r="R15" s="20">
        <v>-94337316</v>
      </c>
      <c r="S15" s="20">
        <v>-66547671</v>
      </c>
      <c r="T15" s="20">
        <v>-956724</v>
      </c>
      <c r="U15" s="20">
        <v>-375468709</v>
      </c>
      <c r="V15" s="20">
        <v>-442973104</v>
      </c>
      <c r="W15" s="20">
        <v>-659337009</v>
      </c>
      <c r="X15" s="20">
        <v>-1386248161</v>
      </c>
      <c r="Y15" s="20">
        <v>726911152</v>
      </c>
      <c r="Z15" s="21">
        <v>-52.44</v>
      </c>
      <c r="AA15" s="22">
        <v>-1386248168</v>
      </c>
    </row>
    <row r="16" spans="1:27" ht="12.75">
      <c r="A16" s="23" t="s">
        <v>43</v>
      </c>
      <c r="B16" s="17" t="s">
        <v>6</v>
      </c>
      <c r="C16" s="18">
        <v>-137117848</v>
      </c>
      <c r="D16" s="18"/>
      <c r="E16" s="19">
        <v>-57340235</v>
      </c>
      <c r="F16" s="20">
        <v>-52115643</v>
      </c>
      <c r="G16" s="20">
        <v>-2290707</v>
      </c>
      <c r="H16" s="20">
        <v>-37200175</v>
      </c>
      <c r="I16" s="20">
        <v>-14938915</v>
      </c>
      <c r="J16" s="20">
        <v>-54429797</v>
      </c>
      <c r="K16" s="20"/>
      <c r="L16" s="20"/>
      <c r="M16" s="20"/>
      <c r="N16" s="20"/>
      <c r="O16" s="20"/>
      <c r="P16" s="20"/>
      <c r="Q16" s="20">
        <v>-665579</v>
      </c>
      <c r="R16" s="20">
        <v>-665579</v>
      </c>
      <c r="S16" s="20">
        <v>-29091222</v>
      </c>
      <c r="T16" s="20">
        <v>-735510</v>
      </c>
      <c r="U16" s="20">
        <v>-221069</v>
      </c>
      <c r="V16" s="20">
        <v>-30047801</v>
      </c>
      <c r="W16" s="20">
        <v>-85143177</v>
      </c>
      <c r="X16" s="20">
        <v>-52115641</v>
      </c>
      <c r="Y16" s="20">
        <v>-33027536</v>
      </c>
      <c r="Z16" s="21">
        <v>63.37</v>
      </c>
      <c r="AA16" s="22">
        <v>-52115643</v>
      </c>
    </row>
    <row r="17" spans="1:27" ht="12.75">
      <c r="A17" s="24" t="s">
        <v>44</v>
      </c>
      <c r="B17" s="25"/>
      <c r="C17" s="26">
        <f aca="true" t="shared" si="0" ref="C17:Y17">SUM(C6:C16)</f>
        <v>-28007366031</v>
      </c>
      <c r="D17" s="26">
        <f>SUM(D6:D16)</f>
        <v>0</v>
      </c>
      <c r="E17" s="27">
        <f t="shared" si="0"/>
        <v>10838665853</v>
      </c>
      <c r="F17" s="28">
        <f t="shared" si="0"/>
        <v>10191639796</v>
      </c>
      <c r="G17" s="28">
        <f t="shared" si="0"/>
        <v>-1016947474</v>
      </c>
      <c r="H17" s="28">
        <f t="shared" si="0"/>
        <v>-3093292828</v>
      </c>
      <c r="I17" s="28">
        <f t="shared" si="0"/>
        <v>-3932330076</v>
      </c>
      <c r="J17" s="28">
        <f t="shared" si="0"/>
        <v>-8042570378</v>
      </c>
      <c r="K17" s="28">
        <f t="shared" si="0"/>
        <v>0</v>
      </c>
      <c r="L17" s="28">
        <f t="shared" si="0"/>
        <v>0</v>
      </c>
      <c r="M17" s="28">
        <f t="shared" si="0"/>
        <v>0</v>
      </c>
      <c r="N17" s="28">
        <f t="shared" si="0"/>
        <v>0</v>
      </c>
      <c r="O17" s="28">
        <f t="shared" si="0"/>
        <v>3337044009</v>
      </c>
      <c r="P17" s="28">
        <f t="shared" si="0"/>
        <v>0</v>
      </c>
      <c r="Q17" s="28">
        <f t="shared" si="0"/>
        <v>2049403584</v>
      </c>
      <c r="R17" s="28">
        <f t="shared" si="0"/>
        <v>5386447593</v>
      </c>
      <c r="S17" s="28">
        <f t="shared" si="0"/>
        <v>-658972741</v>
      </c>
      <c r="T17" s="28">
        <f t="shared" si="0"/>
        <v>2050462746</v>
      </c>
      <c r="U17" s="28">
        <f t="shared" si="0"/>
        <v>-4079956378</v>
      </c>
      <c r="V17" s="28">
        <f t="shared" si="0"/>
        <v>-2688466373</v>
      </c>
      <c r="W17" s="28">
        <f t="shared" si="0"/>
        <v>-5344589158</v>
      </c>
      <c r="X17" s="28">
        <f t="shared" si="0"/>
        <v>10191639276</v>
      </c>
      <c r="Y17" s="28">
        <f t="shared" si="0"/>
        <v>-15536228434</v>
      </c>
      <c r="Z17" s="29">
        <f>+IF(X17&lt;&gt;0,+(Y17/X17)*100,0)</f>
        <v>-152.4409176312374</v>
      </c>
      <c r="AA17" s="30">
        <f>SUM(AA6:AA16)</f>
        <v>10191639796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>
        <v>30000000</v>
      </c>
      <c r="F21" s="20">
        <v>37000000</v>
      </c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>
        <v>36999996</v>
      </c>
      <c r="Y21" s="36">
        <v>-36999996</v>
      </c>
      <c r="Z21" s="37">
        <v>-100</v>
      </c>
      <c r="AA21" s="38">
        <v>37000000</v>
      </c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>
        <v>-64716031</v>
      </c>
      <c r="D23" s="40"/>
      <c r="E23" s="19">
        <v>147108927</v>
      </c>
      <c r="F23" s="20">
        <v>147108927</v>
      </c>
      <c r="G23" s="36">
        <v>10545865</v>
      </c>
      <c r="H23" s="36">
        <v>-10540485</v>
      </c>
      <c r="I23" s="36">
        <v>1141587</v>
      </c>
      <c r="J23" s="20">
        <v>1146967</v>
      </c>
      <c r="K23" s="36">
        <v>-7234557</v>
      </c>
      <c r="L23" s="36">
        <v>6071531</v>
      </c>
      <c r="M23" s="20"/>
      <c r="N23" s="36">
        <v>-1163026</v>
      </c>
      <c r="O23" s="36">
        <v>19729</v>
      </c>
      <c r="P23" s="36">
        <v>-25333141</v>
      </c>
      <c r="Q23" s="20">
        <v>20358576</v>
      </c>
      <c r="R23" s="36">
        <v>-4954836</v>
      </c>
      <c r="S23" s="36">
        <v>4972895</v>
      </c>
      <c r="T23" s="20">
        <v>-1000</v>
      </c>
      <c r="U23" s="36">
        <v>-725065</v>
      </c>
      <c r="V23" s="36">
        <v>4246830</v>
      </c>
      <c r="W23" s="36">
        <v>-724065</v>
      </c>
      <c r="X23" s="20">
        <v>147108927</v>
      </c>
      <c r="Y23" s="36">
        <v>-147832992</v>
      </c>
      <c r="Z23" s="37">
        <v>-100.49</v>
      </c>
      <c r="AA23" s="38">
        <v>147108927</v>
      </c>
    </row>
    <row r="24" spans="1:27" ht="12.75">
      <c r="A24" s="23" t="s">
        <v>49</v>
      </c>
      <c r="B24" s="17"/>
      <c r="C24" s="18">
        <v>3906135037</v>
      </c>
      <c r="D24" s="18"/>
      <c r="E24" s="19">
        <v>-3297794962</v>
      </c>
      <c r="F24" s="20"/>
      <c r="G24" s="20">
        <v>1876968</v>
      </c>
      <c r="H24" s="20">
        <v>-4661389</v>
      </c>
      <c r="I24" s="20">
        <v>-2671811</v>
      </c>
      <c r="J24" s="20">
        <v>-5456232</v>
      </c>
      <c r="K24" s="20">
        <v>-39742617</v>
      </c>
      <c r="L24" s="20">
        <v>47075817</v>
      </c>
      <c r="M24" s="20"/>
      <c r="N24" s="20">
        <v>7333200</v>
      </c>
      <c r="O24" s="20">
        <v>-129958974</v>
      </c>
      <c r="P24" s="20">
        <v>125210053</v>
      </c>
      <c r="Q24" s="20">
        <v>302335710</v>
      </c>
      <c r="R24" s="20">
        <v>297586789</v>
      </c>
      <c r="S24" s="20">
        <v>-473314445</v>
      </c>
      <c r="T24" s="20">
        <v>145457442</v>
      </c>
      <c r="U24" s="20">
        <v>-275986883</v>
      </c>
      <c r="V24" s="20">
        <v>-603843886</v>
      </c>
      <c r="W24" s="20">
        <v>-304380129</v>
      </c>
      <c r="X24" s="20">
        <v>-3297794963</v>
      </c>
      <c r="Y24" s="20">
        <v>2993414834</v>
      </c>
      <c r="Z24" s="21">
        <v>-90.77</v>
      </c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>
        <v>-3733767615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>
        <v>-3733767618</v>
      </c>
      <c r="Y26" s="20">
        <v>3733767618</v>
      </c>
      <c r="Z26" s="21">
        <v>-100</v>
      </c>
      <c r="AA26" s="22">
        <v>-3733767615</v>
      </c>
    </row>
    <row r="27" spans="1:27" ht="12.75">
      <c r="A27" s="24" t="s">
        <v>51</v>
      </c>
      <c r="B27" s="25"/>
      <c r="C27" s="26">
        <f aca="true" t="shared" si="1" ref="C27:Y27">SUM(C21:C26)</f>
        <v>3841419006</v>
      </c>
      <c r="D27" s="26">
        <f>SUM(D21:D26)</f>
        <v>0</v>
      </c>
      <c r="E27" s="27">
        <f t="shared" si="1"/>
        <v>-3120686035</v>
      </c>
      <c r="F27" s="28">
        <f t="shared" si="1"/>
        <v>-3549658688</v>
      </c>
      <c r="G27" s="28">
        <f t="shared" si="1"/>
        <v>12422833</v>
      </c>
      <c r="H27" s="28">
        <f t="shared" si="1"/>
        <v>-15201874</v>
      </c>
      <c r="I27" s="28">
        <f t="shared" si="1"/>
        <v>-1530224</v>
      </c>
      <c r="J27" s="28">
        <f t="shared" si="1"/>
        <v>-4309265</v>
      </c>
      <c r="K27" s="28">
        <f t="shared" si="1"/>
        <v>-46977174</v>
      </c>
      <c r="L27" s="28">
        <f t="shared" si="1"/>
        <v>53147348</v>
      </c>
      <c r="M27" s="28">
        <f t="shared" si="1"/>
        <v>0</v>
      </c>
      <c r="N27" s="28">
        <f t="shared" si="1"/>
        <v>6170174</v>
      </c>
      <c r="O27" s="28">
        <f t="shared" si="1"/>
        <v>-129939245</v>
      </c>
      <c r="P27" s="28">
        <f t="shared" si="1"/>
        <v>99876912</v>
      </c>
      <c r="Q27" s="28">
        <f t="shared" si="1"/>
        <v>322694286</v>
      </c>
      <c r="R27" s="28">
        <f t="shared" si="1"/>
        <v>292631953</v>
      </c>
      <c r="S27" s="28">
        <f t="shared" si="1"/>
        <v>-468341550</v>
      </c>
      <c r="T27" s="28">
        <f t="shared" si="1"/>
        <v>145456442</v>
      </c>
      <c r="U27" s="28">
        <f t="shared" si="1"/>
        <v>-276711948</v>
      </c>
      <c r="V27" s="28">
        <f t="shared" si="1"/>
        <v>-599597056</v>
      </c>
      <c r="W27" s="28">
        <f t="shared" si="1"/>
        <v>-305104194</v>
      </c>
      <c r="X27" s="28">
        <f t="shared" si="1"/>
        <v>-6847453658</v>
      </c>
      <c r="Y27" s="28">
        <f t="shared" si="1"/>
        <v>6542349464</v>
      </c>
      <c r="Z27" s="29">
        <f>+IF(X27&lt;&gt;0,+(Y27/X27)*100,0)</f>
        <v>-95.5442678513999</v>
      </c>
      <c r="AA27" s="30">
        <f>SUM(AA21:AA26)</f>
        <v>-3549658688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/>
      <c r="D33" s="18"/>
      <c r="E33" s="19"/>
      <c r="F33" s="20"/>
      <c r="G33" s="20">
        <v>5133355</v>
      </c>
      <c r="H33" s="36">
        <v>-1183825</v>
      </c>
      <c r="I33" s="36">
        <v>-1735012</v>
      </c>
      <c r="J33" s="36">
        <v>2214518</v>
      </c>
      <c r="K33" s="20">
        <v>11347048</v>
      </c>
      <c r="L33" s="20">
        <v>-11745225</v>
      </c>
      <c r="M33" s="20"/>
      <c r="N33" s="20">
        <v>-398177</v>
      </c>
      <c r="O33" s="36">
        <v>3690708</v>
      </c>
      <c r="P33" s="36">
        <v>-32317887</v>
      </c>
      <c r="Q33" s="36">
        <v>35587856</v>
      </c>
      <c r="R33" s="20">
        <v>6960677</v>
      </c>
      <c r="S33" s="20">
        <v>24792436</v>
      </c>
      <c r="T33" s="20">
        <v>-23677053</v>
      </c>
      <c r="U33" s="20">
        <v>47481936</v>
      </c>
      <c r="V33" s="36">
        <v>48597319</v>
      </c>
      <c r="W33" s="36">
        <v>57374337</v>
      </c>
      <c r="X33" s="36"/>
      <c r="Y33" s="20">
        <v>57374337</v>
      </c>
      <c r="Z33" s="21"/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0</v>
      </c>
      <c r="D36" s="26">
        <f>SUM(D31:D35)</f>
        <v>0</v>
      </c>
      <c r="E36" s="27">
        <f t="shared" si="2"/>
        <v>0</v>
      </c>
      <c r="F36" s="28">
        <f t="shared" si="2"/>
        <v>0</v>
      </c>
      <c r="G36" s="28">
        <f t="shared" si="2"/>
        <v>5133355</v>
      </c>
      <c r="H36" s="28">
        <f t="shared" si="2"/>
        <v>-1183825</v>
      </c>
      <c r="I36" s="28">
        <f t="shared" si="2"/>
        <v>-1735012</v>
      </c>
      <c r="J36" s="28">
        <f t="shared" si="2"/>
        <v>2214518</v>
      </c>
      <c r="K36" s="28">
        <f t="shared" si="2"/>
        <v>11347048</v>
      </c>
      <c r="L36" s="28">
        <f t="shared" si="2"/>
        <v>-11745225</v>
      </c>
      <c r="M36" s="28">
        <f t="shared" si="2"/>
        <v>0</v>
      </c>
      <c r="N36" s="28">
        <f t="shared" si="2"/>
        <v>-398177</v>
      </c>
      <c r="O36" s="28">
        <f t="shared" si="2"/>
        <v>3690708</v>
      </c>
      <c r="P36" s="28">
        <f t="shared" si="2"/>
        <v>-32317887</v>
      </c>
      <c r="Q36" s="28">
        <f t="shared" si="2"/>
        <v>35587856</v>
      </c>
      <c r="R36" s="28">
        <f t="shared" si="2"/>
        <v>6960677</v>
      </c>
      <c r="S36" s="28">
        <f t="shared" si="2"/>
        <v>24792436</v>
      </c>
      <c r="T36" s="28">
        <f t="shared" si="2"/>
        <v>-23677053</v>
      </c>
      <c r="U36" s="28">
        <f t="shared" si="2"/>
        <v>47481936</v>
      </c>
      <c r="V36" s="28">
        <f t="shared" si="2"/>
        <v>48597319</v>
      </c>
      <c r="W36" s="28">
        <f t="shared" si="2"/>
        <v>57374337</v>
      </c>
      <c r="X36" s="28">
        <f t="shared" si="2"/>
        <v>0</v>
      </c>
      <c r="Y36" s="28">
        <f t="shared" si="2"/>
        <v>57374337</v>
      </c>
      <c r="Z36" s="29">
        <f>+IF(X36&lt;&gt;0,+(Y36/X36)*100,0)</f>
        <v>0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-24165947025</v>
      </c>
      <c r="D38" s="32">
        <f>+D17+D27+D36</f>
        <v>0</v>
      </c>
      <c r="E38" s="33">
        <f t="shared" si="3"/>
        <v>7717979818</v>
      </c>
      <c r="F38" s="2">
        <f t="shared" si="3"/>
        <v>6641981108</v>
      </c>
      <c r="G38" s="2">
        <f t="shared" si="3"/>
        <v>-999391286</v>
      </c>
      <c r="H38" s="2">
        <f t="shared" si="3"/>
        <v>-3109678527</v>
      </c>
      <c r="I38" s="2">
        <f t="shared" si="3"/>
        <v>-3935595312</v>
      </c>
      <c r="J38" s="2">
        <f t="shared" si="3"/>
        <v>-8044665125</v>
      </c>
      <c r="K38" s="2">
        <f t="shared" si="3"/>
        <v>-35630126</v>
      </c>
      <c r="L38" s="2">
        <f t="shared" si="3"/>
        <v>41402123</v>
      </c>
      <c r="M38" s="2">
        <f t="shared" si="3"/>
        <v>0</v>
      </c>
      <c r="N38" s="2">
        <f t="shared" si="3"/>
        <v>5771997</v>
      </c>
      <c r="O38" s="2">
        <f t="shared" si="3"/>
        <v>3210795472</v>
      </c>
      <c r="P38" s="2">
        <f t="shared" si="3"/>
        <v>67559025</v>
      </c>
      <c r="Q38" s="2">
        <f t="shared" si="3"/>
        <v>2407685726</v>
      </c>
      <c r="R38" s="2">
        <f t="shared" si="3"/>
        <v>5686040223</v>
      </c>
      <c r="S38" s="2">
        <f t="shared" si="3"/>
        <v>-1102521855</v>
      </c>
      <c r="T38" s="2">
        <f t="shared" si="3"/>
        <v>2172242135</v>
      </c>
      <c r="U38" s="2">
        <f t="shared" si="3"/>
        <v>-4309186390</v>
      </c>
      <c r="V38" s="2">
        <f t="shared" si="3"/>
        <v>-3239466110</v>
      </c>
      <c r="W38" s="2">
        <f t="shared" si="3"/>
        <v>-5592319015</v>
      </c>
      <c r="X38" s="2">
        <f t="shared" si="3"/>
        <v>3344185618</v>
      </c>
      <c r="Y38" s="2">
        <f t="shared" si="3"/>
        <v>-8936504633</v>
      </c>
      <c r="Z38" s="34">
        <f>+IF(X38&lt;&gt;0,+(Y38/X38)*100,0)</f>
        <v>-267.22513800966897</v>
      </c>
      <c r="AA38" s="35">
        <f>+AA17+AA27+AA36</f>
        <v>6641981108</v>
      </c>
    </row>
    <row r="39" spans="1:27" ht="12.75">
      <c r="A39" s="23" t="s">
        <v>59</v>
      </c>
      <c r="B39" s="17"/>
      <c r="C39" s="32">
        <v>3273928284</v>
      </c>
      <c r="D39" s="32"/>
      <c r="E39" s="33"/>
      <c r="F39" s="2"/>
      <c r="G39" s="2">
        <v>-386937141</v>
      </c>
      <c r="H39" s="2">
        <f>+G40+H60</f>
        <v>-2432421363</v>
      </c>
      <c r="I39" s="2">
        <f>+H40+I60</f>
        <v>-6482877593</v>
      </c>
      <c r="J39" s="2">
        <f>+G39</f>
        <v>-386937141</v>
      </c>
      <c r="K39" s="2">
        <f>+I40+K60</f>
        <v>-10363692416</v>
      </c>
      <c r="L39" s="2">
        <f>+K40+L60</f>
        <v>-10343255227</v>
      </c>
      <c r="M39" s="2">
        <f>+L40+M60</f>
        <v>-10245785391</v>
      </c>
      <c r="N39" s="2">
        <f>+K39</f>
        <v>-10363692416</v>
      </c>
      <c r="O39" s="2">
        <f>+M40+O60</f>
        <v>-10143574756</v>
      </c>
      <c r="P39" s="2">
        <f>+O40+P60</f>
        <v>-6874057335</v>
      </c>
      <c r="Q39" s="2">
        <f>+P40+Q60</f>
        <v>-6215806401</v>
      </c>
      <c r="R39" s="2">
        <f>+O39</f>
        <v>-10143574756</v>
      </c>
      <c r="S39" s="2">
        <f>+Q40+S60</f>
        <v>-4723546781</v>
      </c>
      <c r="T39" s="2">
        <f>+S40+T60</f>
        <v>-5864233019</v>
      </c>
      <c r="U39" s="2">
        <f>+T40+U60</f>
        <v>-3507682517</v>
      </c>
      <c r="V39" s="2">
        <f>+S39</f>
        <v>-4723546781</v>
      </c>
      <c r="W39" s="2">
        <f>+G39</f>
        <v>-386937141</v>
      </c>
      <c r="X39" s="2"/>
      <c r="Y39" s="2">
        <f>+W39-X39</f>
        <v>-386937141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-20892018741</v>
      </c>
      <c r="D40" s="43">
        <f aca="true" t="shared" si="4" ref="D40:AA40">+D38+D39</f>
        <v>0</v>
      </c>
      <c r="E40" s="44">
        <f t="shared" si="4"/>
        <v>7717979818</v>
      </c>
      <c r="F40" s="45">
        <f t="shared" si="4"/>
        <v>6641981108</v>
      </c>
      <c r="G40" s="45">
        <f t="shared" si="4"/>
        <v>-1386328427</v>
      </c>
      <c r="H40" s="45">
        <f t="shared" si="4"/>
        <v>-5542099890</v>
      </c>
      <c r="I40" s="45">
        <f t="shared" si="4"/>
        <v>-10418472905</v>
      </c>
      <c r="J40" s="45">
        <f>+I40</f>
        <v>-10418472905</v>
      </c>
      <c r="K40" s="45">
        <f t="shared" si="4"/>
        <v>-10399322542</v>
      </c>
      <c r="L40" s="45">
        <f t="shared" si="4"/>
        <v>-10301853104</v>
      </c>
      <c r="M40" s="45">
        <f t="shared" si="4"/>
        <v>-10245785391</v>
      </c>
      <c r="N40" s="45">
        <f>+M40</f>
        <v>-10245785391</v>
      </c>
      <c r="O40" s="45">
        <f t="shared" si="4"/>
        <v>-6932779284</v>
      </c>
      <c r="P40" s="45">
        <f t="shared" si="4"/>
        <v>-6806498310</v>
      </c>
      <c r="Q40" s="45">
        <f t="shared" si="4"/>
        <v>-3808120675</v>
      </c>
      <c r="R40" s="45">
        <f>+Q40</f>
        <v>-3808120675</v>
      </c>
      <c r="S40" s="45">
        <f t="shared" si="4"/>
        <v>-5826068636</v>
      </c>
      <c r="T40" s="45">
        <f t="shared" si="4"/>
        <v>-3691990884</v>
      </c>
      <c r="U40" s="45">
        <f t="shared" si="4"/>
        <v>-7816868907</v>
      </c>
      <c r="V40" s="45">
        <f>+U40</f>
        <v>-7816868907</v>
      </c>
      <c r="W40" s="45">
        <f>+V40</f>
        <v>-7816868907</v>
      </c>
      <c r="X40" s="45">
        <f t="shared" si="4"/>
        <v>3344185618</v>
      </c>
      <c r="Y40" s="45">
        <f t="shared" si="4"/>
        <v>-9323441774</v>
      </c>
      <c r="Z40" s="46">
        <f>+IF(X40&lt;&gt;0,+(Y40/X40)*100,0)</f>
        <v>-278.7955825124298</v>
      </c>
      <c r="AA40" s="47">
        <f t="shared" si="4"/>
        <v>6641981108</v>
      </c>
    </row>
    <row r="41" spans="1:27" ht="12.75">
      <c r="A41" s="48" t="s">
        <v>73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74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21" ht="12.75" hidden="1">
      <c r="G60">
        <v>-386937141</v>
      </c>
      <c r="H60">
        <v>-1046092936</v>
      </c>
      <c r="I60">
        <v>-940777703</v>
      </c>
      <c r="J60">
        <v>-386937141</v>
      </c>
      <c r="K60">
        <v>54780489</v>
      </c>
      <c r="L60">
        <v>56067315</v>
      </c>
      <c r="M60">
        <v>56067713</v>
      </c>
      <c r="N60">
        <v>54780489</v>
      </c>
      <c r="O60">
        <v>102210635</v>
      </c>
      <c r="P60">
        <v>58721949</v>
      </c>
      <c r="Q60">
        <v>590691909</v>
      </c>
      <c r="R60">
        <v>102210635</v>
      </c>
      <c r="S60">
        <v>-915426106</v>
      </c>
      <c r="T60">
        <v>-38164383</v>
      </c>
      <c r="U60">
        <v>184308367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75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-4378396116</v>
      </c>
      <c r="D14" s="18"/>
      <c r="E14" s="19">
        <v>-4321476778</v>
      </c>
      <c r="F14" s="20">
        <v>-4137841221</v>
      </c>
      <c r="G14" s="20">
        <v>-97531434</v>
      </c>
      <c r="H14" s="20">
        <v>-133837156</v>
      </c>
      <c r="I14" s="20">
        <v>-748446481</v>
      </c>
      <c r="J14" s="20">
        <v>-979815071</v>
      </c>
      <c r="K14" s="20">
        <v>-346148107</v>
      </c>
      <c r="L14" s="20">
        <v>-404827743</v>
      </c>
      <c r="M14" s="20">
        <v>-382907937</v>
      </c>
      <c r="N14" s="20">
        <v>-1133883787</v>
      </c>
      <c r="O14" s="20">
        <v>-487554632</v>
      </c>
      <c r="P14" s="20">
        <v>-377903144</v>
      </c>
      <c r="Q14" s="20">
        <v>-222784854</v>
      </c>
      <c r="R14" s="20">
        <v>-1088242630</v>
      </c>
      <c r="S14" s="20">
        <v>-250749692</v>
      </c>
      <c r="T14" s="20">
        <v>-126031305</v>
      </c>
      <c r="U14" s="20">
        <v>-531517536</v>
      </c>
      <c r="V14" s="20">
        <v>-908298533</v>
      </c>
      <c r="W14" s="20">
        <v>-4110240021</v>
      </c>
      <c r="X14" s="20">
        <v>-4137841221</v>
      </c>
      <c r="Y14" s="20">
        <v>27601200</v>
      </c>
      <c r="Z14" s="21">
        <v>-0.67</v>
      </c>
      <c r="AA14" s="22">
        <v>-4137841221</v>
      </c>
    </row>
    <row r="15" spans="1:27" ht="12.75">
      <c r="A15" s="23" t="s">
        <v>42</v>
      </c>
      <c r="B15" s="17"/>
      <c r="C15" s="18">
        <v>-365978876</v>
      </c>
      <c r="D15" s="18"/>
      <c r="E15" s="19">
        <v>-19011065</v>
      </c>
      <c r="F15" s="20">
        <v>-19011065</v>
      </c>
      <c r="G15" s="20"/>
      <c r="H15" s="20">
        <v>-6839</v>
      </c>
      <c r="I15" s="20">
        <v>-24668758</v>
      </c>
      <c r="J15" s="20">
        <v>-24675597</v>
      </c>
      <c r="K15" s="20">
        <v>-18280488</v>
      </c>
      <c r="L15" s="20">
        <v>-28286655</v>
      </c>
      <c r="M15" s="20">
        <v>-21430759</v>
      </c>
      <c r="N15" s="20">
        <v>-67997902</v>
      </c>
      <c r="O15" s="20">
        <v>-4657463</v>
      </c>
      <c r="P15" s="20">
        <v>-25984</v>
      </c>
      <c r="Q15" s="20">
        <v>-12007155</v>
      </c>
      <c r="R15" s="20">
        <v>-16690602</v>
      </c>
      <c r="S15" s="20">
        <v>-3207499</v>
      </c>
      <c r="T15" s="20">
        <v>-16696</v>
      </c>
      <c r="U15" s="20">
        <v>-27667</v>
      </c>
      <c r="V15" s="20">
        <v>-3251862</v>
      </c>
      <c r="W15" s="20">
        <v>-112615963</v>
      </c>
      <c r="X15" s="20">
        <v>-19011065</v>
      </c>
      <c r="Y15" s="20">
        <v>-93604898</v>
      </c>
      <c r="Z15" s="21">
        <v>492.37</v>
      </c>
      <c r="AA15" s="22">
        <v>-19011065</v>
      </c>
    </row>
    <row r="16" spans="1:27" ht="12.75">
      <c r="A16" s="23" t="s">
        <v>43</v>
      </c>
      <c r="B16" s="17" t="s">
        <v>6</v>
      </c>
      <c r="C16" s="18">
        <v>-16000</v>
      </c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-4744390992</v>
      </c>
      <c r="D17" s="26">
        <f>SUM(D6:D16)</f>
        <v>0</v>
      </c>
      <c r="E17" s="27">
        <f t="shared" si="0"/>
        <v>-4340487843</v>
      </c>
      <c r="F17" s="28">
        <f t="shared" si="0"/>
        <v>-4156852286</v>
      </c>
      <c r="G17" s="28">
        <f t="shared" si="0"/>
        <v>-97531434</v>
      </c>
      <c r="H17" s="28">
        <f t="shared" si="0"/>
        <v>-133843995</v>
      </c>
      <c r="I17" s="28">
        <f t="shared" si="0"/>
        <v>-773115239</v>
      </c>
      <c r="J17" s="28">
        <f t="shared" si="0"/>
        <v>-1004490668</v>
      </c>
      <c r="K17" s="28">
        <f t="shared" si="0"/>
        <v>-364428595</v>
      </c>
      <c r="L17" s="28">
        <f t="shared" si="0"/>
        <v>-433114398</v>
      </c>
      <c r="M17" s="28">
        <f t="shared" si="0"/>
        <v>-404338696</v>
      </c>
      <c r="N17" s="28">
        <f t="shared" si="0"/>
        <v>-1201881689</v>
      </c>
      <c r="O17" s="28">
        <f t="shared" si="0"/>
        <v>-492212095</v>
      </c>
      <c r="P17" s="28">
        <f t="shared" si="0"/>
        <v>-377929128</v>
      </c>
      <c r="Q17" s="28">
        <f t="shared" si="0"/>
        <v>-234792009</v>
      </c>
      <c r="R17" s="28">
        <f t="shared" si="0"/>
        <v>-1104933232</v>
      </c>
      <c r="S17" s="28">
        <f t="shared" si="0"/>
        <v>-253957191</v>
      </c>
      <c r="T17" s="28">
        <f t="shared" si="0"/>
        <v>-126048001</v>
      </c>
      <c r="U17" s="28">
        <f t="shared" si="0"/>
        <v>-531545203</v>
      </c>
      <c r="V17" s="28">
        <f t="shared" si="0"/>
        <v>-911550395</v>
      </c>
      <c r="W17" s="28">
        <f t="shared" si="0"/>
        <v>-4222855984</v>
      </c>
      <c r="X17" s="28">
        <f t="shared" si="0"/>
        <v>-4156852286</v>
      </c>
      <c r="Y17" s="28">
        <f t="shared" si="0"/>
        <v>-66003698</v>
      </c>
      <c r="Z17" s="29">
        <f>+IF(X17&lt;&gt;0,+(Y17/X17)*100,0)</f>
        <v>1.5878288055194079</v>
      </c>
      <c r="AA17" s="30">
        <f>SUM(AA6:AA16)</f>
        <v>-4156852286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>
        <v>16735</v>
      </c>
      <c r="D24" s="18"/>
      <c r="E24" s="19">
        <v>2184</v>
      </c>
      <c r="F24" s="20">
        <v>-21103</v>
      </c>
      <c r="G24" s="20">
        <v>-18919</v>
      </c>
      <c r="H24" s="20">
        <v>16735</v>
      </c>
      <c r="I24" s="20">
        <v>2184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>
        <v>-18919</v>
      </c>
      <c r="Y24" s="20">
        <v>18919</v>
      </c>
      <c r="Z24" s="21">
        <v>-100</v>
      </c>
      <c r="AA24" s="22">
        <v>-21103</v>
      </c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16735</v>
      </c>
      <c r="D27" s="26">
        <f>SUM(D21:D26)</f>
        <v>0</v>
      </c>
      <c r="E27" s="27">
        <f t="shared" si="1"/>
        <v>2184</v>
      </c>
      <c r="F27" s="28">
        <f t="shared" si="1"/>
        <v>-21103</v>
      </c>
      <c r="G27" s="28">
        <f t="shared" si="1"/>
        <v>-18919</v>
      </c>
      <c r="H27" s="28">
        <f t="shared" si="1"/>
        <v>16735</v>
      </c>
      <c r="I27" s="28">
        <f t="shared" si="1"/>
        <v>2184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-18919</v>
      </c>
      <c r="Y27" s="28">
        <f t="shared" si="1"/>
        <v>18919</v>
      </c>
      <c r="Z27" s="29">
        <f>+IF(X27&lt;&gt;0,+(Y27/X27)*100,0)</f>
        <v>-100</v>
      </c>
      <c r="AA27" s="30">
        <f>SUM(AA21:AA26)</f>
        <v>-21103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-50090264</v>
      </c>
      <c r="D33" s="18"/>
      <c r="E33" s="19">
        <v>32594956</v>
      </c>
      <c r="F33" s="20">
        <v>13139799</v>
      </c>
      <c r="G33" s="20">
        <v>48097176</v>
      </c>
      <c r="H33" s="36">
        <v>-50806163</v>
      </c>
      <c r="I33" s="36">
        <v>331965</v>
      </c>
      <c r="J33" s="36">
        <v>-2377022</v>
      </c>
      <c r="K33" s="20">
        <v>-300000</v>
      </c>
      <c r="L33" s="20">
        <v>194297</v>
      </c>
      <c r="M33" s="20">
        <v>-87441</v>
      </c>
      <c r="N33" s="20">
        <v>-193144</v>
      </c>
      <c r="O33" s="36">
        <v>302791</v>
      </c>
      <c r="P33" s="36">
        <v>-394643</v>
      </c>
      <c r="Q33" s="36">
        <v>56826</v>
      </c>
      <c r="R33" s="20">
        <v>-35026</v>
      </c>
      <c r="S33" s="20">
        <v>-215336</v>
      </c>
      <c r="T33" s="20">
        <v>31306</v>
      </c>
      <c r="U33" s="20">
        <v>12825</v>
      </c>
      <c r="V33" s="36">
        <v>-171205</v>
      </c>
      <c r="W33" s="36">
        <v>-2776397</v>
      </c>
      <c r="X33" s="36">
        <v>45734755</v>
      </c>
      <c r="Y33" s="20">
        <v>-48511152</v>
      </c>
      <c r="Z33" s="21">
        <v>-106.07</v>
      </c>
      <c r="AA33" s="22">
        <v>13139799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>
        <v>3162631</v>
      </c>
      <c r="D35" s="18"/>
      <c r="E35" s="19"/>
      <c r="F35" s="20"/>
      <c r="G35" s="20"/>
      <c r="H35" s="20"/>
      <c r="I35" s="20">
        <v>1770333</v>
      </c>
      <c r="J35" s="20">
        <v>1770333</v>
      </c>
      <c r="K35" s="20"/>
      <c r="L35" s="20"/>
      <c r="M35" s="20"/>
      <c r="N35" s="20"/>
      <c r="O35" s="20"/>
      <c r="P35" s="20"/>
      <c r="Q35" s="20">
        <v>1910999</v>
      </c>
      <c r="R35" s="20">
        <v>1910999</v>
      </c>
      <c r="S35" s="20"/>
      <c r="T35" s="20"/>
      <c r="U35" s="20"/>
      <c r="V35" s="20"/>
      <c r="W35" s="20">
        <v>3681332</v>
      </c>
      <c r="X35" s="20"/>
      <c r="Y35" s="20">
        <v>3681332</v>
      </c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-46927633</v>
      </c>
      <c r="D36" s="26">
        <f>SUM(D31:D35)</f>
        <v>0</v>
      </c>
      <c r="E36" s="27">
        <f t="shared" si="2"/>
        <v>32594956</v>
      </c>
      <c r="F36" s="28">
        <f t="shared" si="2"/>
        <v>13139799</v>
      </c>
      <c r="G36" s="28">
        <f t="shared" si="2"/>
        <v>48097176</v>
      </c>
      <c r="H36" s="28">
        <f t="shared" si="2"/>
        <v>-50806163</v>
      </c>
      <c r="I36" s="28">
        <f t="shared" si="2"/>
        <v>2102298</v>
      </c>
      <c r="J36" s="28">
        <f t="shared" si="2"/>
        <v>-606689</v>
      </c>
      <c r="K36" s="28">
        <f t="shared" si="2"/>
        <v>-300000</v>
      </c>
      <c r="L36" s="28">
        <f t="shared" si="2"/>
        <v>194297</v>
      </c>
      <c r="M36" s="28">
        <f t="shared" si="2"/>
        <v>-87441</v>
      </c>
      <c r="N36" s="28">
        <f t="shared" si="2"/>
        <v>-193144</v>
      </c>
      <c r="O36" s="28">
        <f t="shared" si="2"/>
        <v>302791</v>
      </c>
      <c r="P36" s="28">
        <f t="shared" si="2"/>
        <v>-394643</v>
      </c>
      <c r="Q36" s="28">
        <f t="shared" si="2"/>
        <v>1967825</v>
      </c>
      <c r="R36" s="28">
        <f t="shared" si="2"/>
        <v>1875973</v>
      </c>
      <c r="S36" s="28">
        <f t="shared" si="2"/>
        <v>-215336</v>
      </c>
      <c r="T36" s="28">
        <f t="shared" si="2"/>
        <v>31306</v>
      </c>
      <c r="U36" s="28">
        <f t="shared" si="2"/>
        <v>12825</v>
      </c>
      <c r="V36" s="28">
        <f t="shared" si="2"/>
        <v>-171205</v>
      </c>
      <c r="W36" s="28">
        <f t="shared" si="2"/>
        <v>904935</v>
      </c>
      <c r="X36" s="28">
        <f t="shared" si="2"/>
        <v>45734755</v>
      </c>
      <c r="Y36" s="28">
        <f t="shared" si="2"/>
        <v>-44829820</v>
      </c>
      <c r="Z36" s="29">
        <f>+IF(X36&lt;&gt;0,+(Y36/X36)*100,0)</f>
        <v>-98.02134066313464</v>
      </c>
      <c r="AA36" s="30">
        <f>SUM(AA31:AA35)</f>
        <v>13139799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-4791301890</v>
      </c>
      <c r="D38" s="32">
        <f>+D17+D27+D36</f>
        <v>0</v>
      </c>
      <c r="E38" s="33">
        <f t="shared" si="3"/>
        <v>-4307890703</v>
      </c>
      <c r="F38" s="2">
        <f t="shared" si="3"/>
        <v>-4143733590</v>
      </c>
      <c r="G38" s="2">
        <f t="shared" si="3"/>
        <v>-49453177</v>
      </c>
      <c r="H38" s="2">
        <f t="shared" si="3"/>
        <v>-184633423</v>
      </c>
      <c r="I38" s="2">
        <f t="shared" si="3"/>
        <v>-771010757</v>
      </c>
      <c r="J38" s="2">
        <f t="shared" si="3"/>
        <v>-1005097357</v>
      </c>
      <c r="K38" s="2">
        <f t="shared" si="3"/>
        <v>-364728595</v>
      </c>
      <c r="L38" s="2">
        <f t="shared" si="3"/>
        <v>-432920101</v>
      </c>
      <c r="M38" s="2">
        <f t="shared" si="3"/>
        <v>-404426137</v>
      </c>
      <c r="N38" s="2">
        <f t="shared" si="3"/>
        <v>-1202074833</v>
      </c>
      <c r="O38" s="2">
        <f t="shared" si="3"/>
        <v>-491909304</v>
      </c>
      <c r="P38" s="2">
        <f t="shared" si="3"/>
        <v>-378323771</v>
      </c>
      <c r="Q38" s="2">
        <f t="shared" si="3"/>
        <v>-232824184</v>
      </c>
      <c r="R38" s="2">
        <f t="shared" si="3"/>
        <v>-1103057259</v>
      </c>
      <c r="S38" s="2">
        <f t="shared" si="3"/>
        <v>-254172527</v>
      </c>
      <c r="T38" s="2">
        <f t="shared" si="3"/>
        <v>-126016695</v>
      </c>
      <c r="U38" s="2">
        <f t="shared" si="3"/>
        <v>-531532378</v>
      </c>
      <c r="V38" s="2">
        <f t="shared" si="3"/>
        <v>-911721600</v>
      </c>
      <c r="W38" s="2">
        <f t="shared" si="3"/>
        <v>-4221951049</v>
      </c>
      <c r="X38" s="2">
        <f t="shared" si="3"/>
        <v>-4111136450</v>
      </c>
      <c r="Y38" s="2">
        <f t="shared" si="3"/>
        <v>-110814599</v>
      </c>
      <c r="Z38" s="34">
        <f>+IF(X38&lt;&gt;0,+(Y38/X38)*100,0)</f>
        <v>2.6954736323577877</v>
      </c>
      <c r="AA38" s="35">
        <f>+AA17+AA27+AA36</f>
        <v>-4143733590</v>
      </c>
    </row>
    <row r="39" spans="1:27" ht="12.75">
      <c r="A39" s="23" t="s">
        <v>59</v>
      </c>
      <c r="B39" s="17"/>
      <c r="C39" s="32"/>
      <c r="D39" s="32"/>
      <c r="E39" s="33">
        <v>321549878</v>
      </c>
      <c r="F39" s="2">
        <v>214918937</v>
      </c>
      <c r="G39" s="2">
        <v>216552186</v>
      </c>
      <c r="H39" s="2">
        <f>+G40+H60</f>
        <v>168055218</v>
      </c>
      <c r="I39" s="2">
        <f>+H40+I60</f>
        <v>-16578205</v>
      </c>
      <c r="J39" s="2">
        <f>+G39</f>
        <v>216552186</v>
      </c>
      <c r="K39" s="2">
        <f>+I40+K60</f>
        <v>-787588962</v>
      </c>
      <c r="L39" s="2">
        <f>+K40+L60</f>
        <v>-1152317557</v>
      </c>
      <c r="M39" s="2">
        <f>+L40+M60</f>
        <v>-1585237658</v>
      </c>
      <c r="N39" s="2">
        <f>+K39</f>
        <v>-787588962</v>
      </c>
      <c r="O39" s="2">
        <f>+M40+O60</f>
        <v>-1989663795</v>
      </c>
      <c r="P39" s="2">
        <f>+O40+P60</f>
        <v>-2481573099</v>
      </c>
      <c r="Q39" s="2">
        <f>+P40+Q60</f>
        <v>-2859896870</v>
      </c>
      <c r="R39" s="2">
        <f>+O39</f>
        <v>-1989663795</v>
      </c>
      <c r="S39" s="2">
        <f>+Q40+S60</f>
        <v>-3092721054</v>
      </c>
      <c r="T39" s="2">
        <f>+S40+T60</f>
        <v>-3346893581</v>
      </c>
      <c r="U39" s="2">
        <f>+T40+U60</f>
        <v>-3472910276</v>
      </c>
      <c r="V39" s="2">
        <f>+S39</f>
        <v>-3092721054</v>
      </c>
      <c r="W39" s="2">
        <f>+G39</f>
        <v>216552186</v>
      </c>
      <c r="X39" s="2">
        <v>17909909</v>
      </c>
      <c r="Y39" s="2">
        <f>+W39-X39</f>
        <v>198642277</v>
      </c>
      <c r="Z39" s="34">
        <f>+IF(X39&lt;&gt;0,+(Y39/X39)*100,0)</f>
        <v>1109.119409819447</v>
      </c>
      <c r="AA39" s="35">
        <v>214918937</v>
      </c>
    </row>
    <row r="40" spans="1:27" ht="12.75">
      <c r="A40" s="41" t="s">
        <v>61</v>
      </c>
      <c r="B40" s="42" t="s">
        <v>60</v>
      </c>
      <c r="C40" s="43">
        <f>+C38+C39</f>
        <v>-4791301890</v>
      </c>
      <c r="D40" s="43">
        <f aca="true" t="shared" si="4" ref="D40:AA40">+D38+D39</f>
        <v>0</v>
      </c>
      <c r="E40" s="44">
        <f t="shared" si="4"/>
        <v>-3986340825</v>
      </c>
      <c r="F40" s="45">
        <f t="shared" si="4"/>
        <v>-3928814653</v>
      </c>
      <c r="G40" s="45">
        <f t="shared" si="4"/>
        <v>167099009</v>
      </c>
      <c r="H40" s="45">
        <f t="shared" si="4"/>
        <v>-16578205</v>
      </c>
      <c r="I40" s="45">
        <f t="shared" si="4"/>
        <v>-787588962</v>
      </c>
      <c r="J40" s="45">
        <f>+I40</f>
        <v>-787588962</v>
      </c>
      <c r="K40" s="45">
        <f t="shared" si="4"/>
        <v>-1152317557</v>
      </c>
      <c r="L40" s="45">
        <f t="shared" si="4"/>
        <v>-1585237658</v>
      </c>
      <c r="M40" s="45">
        <f t="shared" si="4"/>
        <v>-1989663795</v>
      </c>
      <c r="N40" s="45">
        <f>+M40</f>
        <v>-1989663795</v>
      </c>
      <c r="O40" s="45">
        <f t="shared" si="4"/>
        <v>-2481573099</v>
      </c>
      <c r="P40" s="45">
        <f t="shared" si="4"/>
        <v>-2859896870</v>
      </c>
      <c r="Q40" s="45">
        <f t="shared" si="4"/>
        <v>-3092721054</v>
      </c>
      <c r="R40" s="45">
        <f>+Q40</f>
        <v>-3092721054</v>
      </c>
      <c r="S40" s="45">
        <f t="shared" si="4"/>
        <v>-3346893581</v>
      </c>
      <c r="T40" s="45">
        <f t="shared" si="4"/>
        <v>-3472910276</v>
      </c>
      <c r="U40" s="45">
        <f t="shared" si="4"/>
        <v>-4004442654</v>
      </c>
      <c r="V40" s="45">
        <f>+U40</f>
        <v>-4004442654</v>
      </c>
      <c r="W40" s="45">
        <f>+V40</f>
        <v>-4004442654</v>
      </c>
      <c r="X40" s="45">
        <f t="shared" si="4"/>
        <v>-4093226541</v>
      </c>
      <c r="Y40" s="45">
        <f t="shared" si="4"/>
        <v>87827678</v>
      </c>
      <c r="Z40" s="46">
        <f>+IF(X40&lt;&gt;0,+(Y40/X40)*100,0)</f>
        <v>-2.14568329214789</v>
      </c>
      <c r="AA40" s="47">
        <f t="shared" si="4"/>
        <v>-3928814653</v>
      </c>
    </row>
    <row r="41" spans="1:27" ht="12.75">
      <c r="A41" s="48" t="s">
        <v>73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74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216552186</v>
      </c>
      <c r="H60">
        <v>956209</v>
      </c>
      <c r="J60">
        <v>216552186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75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-846123676</v>
      </c>
      <c r="D14" s="18"/>
      <c r="E14" s="19">
        <v>-971834299</v>
      </c>
      <c r="F14" s="20">
        <v>-1024291767</v>
      </c>
      <c r="G14" s="20">
        <v>-31816766</v>
      </c>
      <c r="H14" s="20">
        <v>-77942723</v>
      </c>
      <c r="I14" s="20">
        <v>-126413470</v>
      </c>
      <c r="J14" s="20">
        <v>-236172959</v>
      </c>
      <c r="K14" s="20">
        <v>-81093488</v>
      </c>
      <c r="L14" s="20">
        <v>-89417225</v>
      </c>
      <c r="M14" s="20">
        <v>-67498485</v>
      </c>
      <c r="N14" s="20">
        <v>-238009198</v>
      </c>
      <c r="O14" s="20">
        <v>-63037394</v>
      </c>
      <c r="P14" s="20">
        <v>-65903719</v>
      </c>
      <c r="Q14" s="20">
        <v>-64002517</v>
      </c>
      <c r="R14" s="20">
        <v>-192943630</v>
      </c>
      <c r="S14" s="20">
        <v>-67051644</v>
      </c>
      <c r="T14" s="20">
        <v>-67255926</v>
      </c>
      <c r="U14" s="20">
        <v>-48446747</v>
      </c>
      <c r="V14" s="20">
        <v>-182754317</v>
      </c>
      <c r="W14" s="20">
        <v>-849880104</v>
      </c>
      <c r="X14" s="20">
        <v>-1024291767</v>
      </c>
      <c r="Y14" s="20">
        <v>174411663</v>
      </c>
      <c r="Z14" s="21">
        <v>-17.03</v>
      </c>
      <c r="AA14" s="22">
        <v>-1024291767</v>
      </c>
    </row>
    <row r="15" spans="1:27" ht="12.75">
      <c r="A15" s="23" t="s">
        <v>42</v>
      </c>
      <c r="B15" s="17"/>
      <c r="C15" s="18">
        <v>-18320393</v>
      </c>
      <c r="D15" s="18"/>
      <c r="E15" s="19">
        <v>-21546697</v>
      </c>
      <c r="F15" s="20">
        <v>-20930138</v>
      </c>
      <c r="G15" s="20"/>
      <c r="H15" s="20"/>
      <c r="I15" s="20">
        <v>-825978</v>
      </c>
      <c r="J15" s="20">
        <v>-825978</v>
      </c>
      <c r="K15" s="20">
        <v>-275207</v>
      </c>
      <c r="L15" s="20">
        <v>-283322</v>
      </c>
      <c r="M15" s="20">
        <v>-8296373</v>
      </c>
      <c r="N15" s="20">
        <v>-8854902</v>
      </c>
      <c r="O15" s="20">
        <v>-271521</v>
      </c>
      <c r="P15" s="20">
        <v>-257419</v>
      </c>
      <c r="Q15" s="20">
        <v>56143</v>
      </c>
      <c r="R15" s="20">
        <v>-472797</v>
      </c>
      <c r="S15" s="20">
        <v>-249639</v>
      </c>
      <c r="T15" s="20">
        <v>-234627</v>
      </c>
      <c r="U15" s="20">
        <v>-7588918</v>
      </c>
      <c r="V15" s="20">
        <v>-8073184</v>
      </c>
      <c r="W15" s="20">
        <v>-18226861</v>
      </c>
      <c r="X15" s="20">
        <v>-20930138</v>
      </c>
      <c r="Y15" s="20">
        <v>2703277</v>
      </c>
      <c r="Z15" s="21">
        <v>-12.92</v>
      </c>
      <c r="AA15" s="22">
        <v>-20930138</v>
      </c>
    </row>
    <row r="16" spans="1:27" ht="12.75">
      <c r="A16" s="23" t="s">
        <v>43</v>
      </c>
      <c r="B16" s="17" t="s">
        <v>6</v>
      </c>
      <c r="C16" s="18">
        <v>-593237</v>
      </c>
      <c r="D16" s="18"/>
      <c r="E16" s="19">
        <v>-586520</v>
      </c>
      <c r="F16" s="20">
        <v>-1392020</v>
      </c>
      <c r="G16" s="20">
        <v>-110000</v>
      </c>
      <c r="H16" s="20">
        <v>-15000</v>
      </c>
      <c r="I16" s="20">
        <v>-66700</v>
      </c>
      <c r="J16" s="20">
        <v>-191700</v>
      </c>
      <c r="K16" s="20"/>
      <c r="L16" s="20">
        <v>-104800</v>
      </c>
      <c r="M16" s="20"/>
      <c r="N16" s="20">
        <v>-104800</v>
      </c>
      <c r="O16" s="20">
        <v>-150000</v>
      </c>
      <c r="P16" s="20">
        <v>-60000</v>
      </c>
      <c r="Q16" s="20">
        <v>-469350</v>
      </c>
      <c r="R16" s="20">
        <v>-679350</v>
      </c>
      <c r="S16" s="20">
        <v>-2955</v>
      </c>
      <c r="T16" s="20">
        <v>-154632</v>
      </c>
      <c r="U16" s="20">
        <v>-168000</v>
      </c>
      <c r="V16" s="20">
        <v>-325587</v>
      </c>
      <c r="W16" s="20">
        <v>-1301437</v>
      </c>
      <c r="X16" s="20">
        <v>-1392020</v>
      </c>
      <c r="Y16" s="20">
        <v>90583</v>
      </c>
      <c r="Z16" s="21">
        <v>-6.51</v>
      </c>
      <c r="AA16" s="22">
        <v>-1392020</v>
      </c>
    </row>
    <row r="17" spans="1:27" ht="12.75">
      <c r="A17" s="24" t="s">
        <v>44</v>
      </c>
      <c r="B17" s="25"/>
      <c r="C17" s="26">
        <f aca="true" t="shared" si="0" ref="C17:Y17">SUM(C6:C16)</f>
        <v>-865037306</v>
      </c>
      <c r="D17" s="26">
        <f>SUM(D6:D16)</f>
        <v>0</v>
      </c>
      <c r="E17" s="27">
        <f t="shared" si="0"/>
        <v>-993967516</v>
      </c>
      <c r="F17" s="28">
        <f t="shared" si="0"/>
        <v>-1046613925</v>
      </c>
      <c r="G17" s="28">
        <f t="shared" si="0"/>
        <v>-31926766</v>
      </c>
      <c r="H17" s="28">
        <f t="shared" si="0"/>
        <v>-77957723</v>
      </c>
      <c r="I17" s="28">
        <f t="shared" si="0"/>
        <v>-127306148</v>
      </c>
      <c r="J17" s="28">
        <f t="shared" si="0"/>
        <v>-237190637</v>
      </c>
      <c r="K17" s="28">
        <f t="shared" si="0"/>
        <v>-81368695</v>
      </c>
      <c r="L17" s="28">
        <f t="shared" si="0"/>
        <v>-89805347</v>
      </c>
      <c r="M17" s="28">
        <f t="shared" si="0"/>
        <v>-75794858</v>
      </c>
      <c r="N17" s="28">
        <f t="shared" si="0"/>
        <v>-246968900</v>
      </c>
      <c r="O17" s="28">
        <f t="shared" si="0"/>
        <v>-63458915</v>
      </c>
      <c r="P17" s="28">
        <f t="shared" si="0"/>
        <v>-66221138</v>
      </c>
      <c r="Q17" s="28">
        <f t="shared" si="0"/>
        <v>-64415724</v>
      </c>
      <c r="R17" s="28">
        <f t="shared" si="0"/>
        <v>-194095777</v>
      </c>
      <c r="S17" s="28">
        <f t="shared" si="0"/>
        <v>-67304238</v>
      </c>
      <c r="T17" s="28">
        <f t="shared" si="0"/>
        <v>-67645185</v>
      </c>
      <c r="U17" s="28">
        <f t="shared" si="0"/>
        <v>-56203665</v>
      </c>
      <c r="V17" s="28">
        <f t="shared" si="0"/>
        <v>-191153088</v>
      </c>
      <c r="W17" s="28">
        <f t="shared" si="0"/>
        <v>-869408402</v>
      </c>
      <c r="X17" s="28">
        <f t="shared" si="0"/>
        <v>-1046613925</v>
      </c>
      <c r="Y17" s="28">
        <f t="shared" si="0"/>
        <v>177205523</v>
      </c>
      <c r="Z17" s="29">
        <f>+IF(X17&lt;&gt;0,+(Y17/X17)*100,0)</f>
        <v>-16.93131715211987</v>
      </c>
      <c r="AA17" s="30">
        <f>SUM(AA6:AA16)</f>
        <v>-1046613925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16383941</v>
      </c>
      <c r="D33" s="18"/>
      <c r="E33" s="19">
        <v>1052097</v>
      </c>
      <c r="F33" s="20">
        <v>707718</v>
      </c>
      <c r="G33" s="20">
        <v>15733405</v>
      </c>
      <c r="H33" s="36">
        <v>-16993790</v>
      </c>
      <c r="I33" s="36">
        <v>-64750</v>
      </c>
      <c r="J33" s="36">
        <v>-1325135</v>
      </c>
      <c r="K33" s="20">
        <v>62738</v>
      </c>
      <c r="L33" s="20">
        <v>-9413</v>
      </c>
      <c r="M33" s="20">
        <v>-203329</v>
      </c>
      <c r="N33" s="20">
        <v>-150004</v>
      </c>
      <c r="O33" s="36">
        <v>60322</v>
      </c>
      <c r="P33" s="36">
        <v>60514</v>
      </c>
      <c r="Q33" s="36">
        <v>-133109</v>
      </c>
      <c r="R33" s="20">
        <v>-12273</v>
      </c>
      <c r="S33" s="20">
        <v>-43578</v>
      </c>
      <c r="T33" s="20">
        <v>8540</v>
      </c>
      <c r="U33" s="20">
        <v>137055</v>
      </c>
      <c r="V33" s="36">
        <v>102017</v>
      </c>
      <c r="W33" s="36">
        <v>-1385395</v>
      </c>
      <c r="X33" s="36">
        <v>1759815</v>
      </c>
      <c r="Y33" s="20">
        <v>-3145210</v>
      </c>
      <c r="Z33" s="21">
        <v>-178.72</v>
      </c>
      <c r="AA33" s="22">
        <v>707718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>
        <v>28400967</v>
      </c>
      <c r="D35" s="18"/>
      <c r="E35" s="19"/>
      <c r="F35" s="20"/>
      <c r="G35" s="20"/>
      <c r="H35" s="20"/>
      <c r="I35" s="20">
        <v>2133322</v>
      </c>
      <c r="J35" s="20">
        <v>2133322</v>
      </c>
      <c r="K35" s="20">
        <v>706751</v>
      </c>
      <c r="L35" s="20">
        <v>710008</v>
      </c>
      <c r="M35" s="20">
        <v>11899240</v>
      </c>
      <c r="N35" s="20">
        <v>13315999</v>
      </c>
      <c r="O35" s="20">
        <v>684144</v>
      </c>
      <c r="P35" s="20">
        <v>697869</v>
      </c>
      <c r="Q35" s="20">
        <v>704496</v>
      </c>
      <c r="R35" s="20">
        <v>2086509</v>
      </c>
      <c r="S35" s="20">
        <v>697156</v>
      </c>
      <c r="T35" s="20">
        <v>698465</v>
      </c>
      <c r="U35" s="20">
        <v>12579321</v>
      </c>
      <c r="V35" s="20">
        <v>13974942</v>
      </c>
      <c r="W35" s="20">
        <v>31510772</v>
      </c>
      <c r="X35" s="20"/>
      <c r="Y35" s="20">
        <v>31510772</v>
      </c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44784908</v>
      </c>
      <c r="D36" s="26">
        <f>SUM(D31:D35)</f>
        <v>0</v>
      </c>
      <c r="E36" s="27">
        <f t="shared" si="2"/>
        <v>1052097</v>
      </c>
      <c r="F36" s="28">
        <f t="shared" si="2"/>
        <v>707718</v>
      </c>
      <c r="G36" s="28">
        <f t="shared" si="2"/>
        <v>15733405</v>
      </c>
      <c r="H36" s="28">
        <f t="shared" si="2"/>
        <v>-16993790</v>
      </c>
      <c r="I36" s="28">
        <f t="shared" si="2"/>
        <v>2068572</v>
      </c>
      <c r="J36" s="28">
        <f t="shared" si="2"/>
        <v>808187</v>
      </c>
      <c r="K36" s="28">
        <f t="shared" si="2"/>
        <v>769489</v>
      </c>
      <c r="L36" s="28">
        <f t="shared" si="2"/>
        <v>700595</v>
      </c>
      <c r="M36" s="28">
        <f t="shared" si="2"/>
        <v>11695911</v>
      </c>
      <c r="N36" s="28">
        <f t="shared" si="2"/>
        <v>13165995</v>
      </c>
      <c r="O36" s="28">
        <f t="shared" si="2"/>
        <v>744466</v>
      </c>
      <c r="P36" s="28">
        <f t="shared" si="2"/>
        <v>758383</v>
      </c>
      <c r="Q36" s="28">
        <f t="shared" si="2"/>
        <v>571387</v>
      </c>
      <c r="R36" s="28">
        <f t="shared" si="2"/>
        <v>2074236</v>
      </c>
      <c r="S36" s="28">
        <f t="shared" si="2"/>
        <v>653578</v>
      </c>
      <c r="T36" s="28">
        <f t="shared" si="2"/>
        <v>707005</v>
      </c>
      <c r="U36" s="28">
        <f t="shared" si="2"/>
        <v>12716376</v>
      </c>
      <c r="V36" s="28">
        <f t="shared" si="2"/>
        <v>14076959</v>
      </c>
      <c r="W36" s="28">
        <f t="shared" si="2"/>
        <v>30125377</v>
      </c>
      <c r="X36" s="28">
        <f t="shared" si="2"/>
        <v>1759815</v>
      </c>
      <c r="Y36" s="28">
        <f t="shared" si="2"/>
        <v>28365562</v>
      </c>
      <c r="Z36" s="29">
        <f>+IF(X36&lt;&gt;0,+(Y36/X36)*100,0)</f>
        <v>1611.8490864096511</v>
      </c>
      <c r="AA36" s="30">
        <f>SUM(AA31:AA35)</f>
        <v>707718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-820252398</v>
      </c>
      <c r="D38" s="32">
        <f>+D17+D27+D36</f>
        <v>0</v>
      </c>
      <c r="E38" s="33">
        <f t="shared" si="3"/>
        <v>-992915419</v>
      </c>
      <c r="F38" s="2">
        <f t="shared" si="3"/>
        <v>-1045906207</v>
      </c>
      <c r="G38" s="2">
        <f t="shared" si="3"/>
        <v>-16193361</v>
      </c>
      <c r="H38" s="2">
        <f t="shared" si="3"/>
        <v>-94951513</v>
      </c>
      <c r="I38" s="2">
        <f t="shared" si="3"/>
        <v>-125237576</v>
      </c>
      <c r="J38" s="2">
        <f t="shared" si="3"/>
        <v>-236382450</v>
      </c>
      <c r="K38" s="2">
        <f t="shared" si="3"/>
        <v>-80599206</v>
      </c>
      <c r="L38" s="2">
        <f t="shared" si="3"/>
        <v>-89104752</v>
      </c>
      <c r="M38" s="2">
        <f t="shared" si="3"/>
        <v>-64098947</v>
      </c>
      <c r="N38" s="2">
        <f t="shared" si="3"/>
        <v>-233802905</v>
      </c>
      <c r="O38" s="2">
        <f t="shared" si="3"/>
        <v>-62714449</v>
      </c>
      <c r="P38" s="2">
        <f t="shared" si="3"/>
        <v>-65462755</v>
      </c>
      <c r="Q38" s="2">
        <f t="shared" si="3"/>
        <v>-63844337</v>
      </c>
      <c r="R38" s="2">
        <f t="shared" si="3"/>
        <v>-192021541</v>
      </c>
      <c r="S38" s="2">
        <f t="shared" si="3"/>
        <v>-66650660</v>
      </c>
      <c r="T38" s="2">
        <f t="shared" si="3"/>
        <v>-66938180</v>
      </c>
      <c r="U38" s="2">
        <f t="shared" si="3"/>
        <v>-43487289</v>
      </c>
      <c r="V38" s="2">
        <f t="shared" si="3"/>
        <v>-177076129</v>
      </c>
      <c r="W38" s="2">
        <f t="shared" si="3"/>
        <v>-839283025</v>
      </c>
      <c r="X38" s="2">
        <f t="shared" si="3"/>
        <v>-1044854110</v>
      </c>
      <c r="Y38" s="2">
        <f t="shared" si="3"/>
        <v>205571085</v>
      </c>
      <c r="Z38" s="34">
        <f>+IF(X38&lt;&gt;0,+(Y38/X38)*100,0)</f>
        <v>-19.67462089037483</v>
      </c>
      <c r="AA38" s="35">
        <f>+AA17+AA27+AA36</f>
        <v>-1045906207</v>
      </c>
    </row>
    <row r="39" spans="1:27" ht="12.75">
      <c r="A39" s="23" t="s">
        <v>59</v>
      </c>
      <c r="B39" s="17"/>
      <c r="C39" s="32">
        <v>201984116</v>
      </c>
      <c r="D39" s="32"/>
      <c r="E39" s="33">
        <v>202853263</v>
      </c>
      <c r="F39" s="2">
        <v>222618290</v>
      </c>
      <c r="G39" s="2">
        <v>292137976</v>
      </c>
      <c r="H39" s="2">
        <f>+G40+H60</f>
        <v>276706226</v>
      </c>
      <c r="I39" s="2">
        <f>+H40+I60</f>
        <v>181754713</v>
      </c>
      <c r="J39" s="2">
        <f>+G39</f>
        <v>292137976</v>
      </c>
      <c r="K39" s="2">
        <f>+I40+K60</f>
        <v>56517137</v>
      </c>
      <c r="L39" s="2">
        <f>+K40+L60</f>
        <v>-24082069</v>
      </c>
      <c r="M39" s="2">
        <f>+L40+M60</f>
        <v>-113186821</v>
      </c>
      <c r="N39" s="2">
        <f>+K39</f>
        <v>56517137</v>
      </c>
      <c r="O39" s="2">
        <f>+M40+O60</f>
        <v>-177285768</v>
      </c>
      <c r="P39" s="2">
        <f>+O40+P60</f>
        <v>-240000217</v>
      </c>
      <c r="Q39" s="2">
        <f>+P40+Q60</f>
        <v>-305462972</v>
      </c>
      <c r="R39" s="2">
        <f>+O39</f>
        <v>-177285768</v>
      </c>
      <c r="S39" s="2">
        <f>+Q40+S60</f>
        <v>-369307309</v>
      </c>
      <c r="T39" s="2">
        <f>+S40+T60</f>
        <v>-435957969</v>
      </c>
      <c r="U39" s="2">
        <f>+T40+U60</f>
        <v>-502896149</v>
      </c>
      <c r="V39" s="2">
        <f>+S39</f>
        <v>-369307309</v>
      </c>
      <c r="W39" s="2">
        <f>+G39</f>
        <v>292137976</v>
      </c>
      <c r="X39" s="2">
        <v>18551523</v>
      </c>
      <c r="Y39" s="2">
        <f>+W39-X39</f>
        <v>273586453</v>
      </c>
      <c r="Z39" s="34">
        <f>+IF(X39&lt;&gt;0,+(Y39/X39)*100,0)</f>
        <v>1474.7385052968427</v>
      </c>
      <c r="AA39" s="35">
        <v>222618290</v>
      </c>
    </row>
    <row r="40" spans="1:27" ht="12.75">
      <c r="A40" s="41" t="s">
        <v>61</v>
      </c>
      <c r="B40" s="42" t="s">
        <v>60</v>
      </c>
      <c r="C40" s="43">
        <f>+C38+C39</f>
        <v>-618268282</v>
      </c>
      <c r="D40" s="43">
        <f aca="true" t="shared" si="4" ref="D40:AA40">+D38+D39</f>
        <v>0</v>
      </c>
      <c r="E40" s="44">
        <f t="shared" si="4"/>
        <v>-790062156</v>
      </c>
      <c r="F40" s="45">
        <f t="shared" si="4"/>
        <v>-823287917</v>
      </c>
      <c r="G40" s="45">
        <f t="shared" si="4"/>
        <v>275944615</v>
      </c>
      <c r="H40" s="45">
        <f t="shared" si="4"/>
        <v>181754713</v>
      </c>
      <c r="I40" s="45">
        <f t="shared" si="4"/>
        <v>56517137</v>
      </c>
      <c r="J40" s="45">
        <f>+I40</f>
        <v>56517137</v>
      </c>
      <c r="K40" s="45">
        <f t="shared" si="4"/>
        <v>-24082069</v>
      </c>
      <c r="L40" s="45">
        <f t="shared" si="4"/>
        <v>-113186821</v>
      </c>
      <c r="M40" s="45">
        <f t="shared" si="4"/>
        <v>-177285768</v>
      </c>
      <c r="N40" s="45">
        <f>+M40</f>
        <v>-177285768</v>
      </c>
      <c r="O40" s="45">
        <f t="shared" si="4"/>
        <v>-240000217</v>
      </c>
      <c r="P40" s="45">
        <f t="shared" si="4"/>
        <v>-305462972</v>
      </c>
      <c r="Q40" s="45">
        <f t="shared" si="4"/>
        <v>-369307309</v>
      </c>
      <c r="R40" s="45">
        <f>+Q40</f>
        <v>-369307309</v>
      </c>
      <c r="S40" s="45">
        <f t="shared" si="4"/>
        <v>-435957969</v>
      </c>
      <c r="T40" s="45">
        <f t="shared" si="4"/>
        <v>-502896149</v>
      </c>
      <c r="U40" s="45">
        <f t="shared" si="4"/>
        <v>-546383438</v>
      </c>
      <c r="V40" s="45">
        <f>+U40</f>
        <v>-546383438</v>
      </c>
      <c r="W40" s="45">
        <f>+V40</f>
        <v>-546383438</v>
      </c>
      <c r="X40" s="45">
        <f t="shared" si="4"/>
        <v>-1026302587</v>
      </c>
      <c r="Y40" s="45">
        <f t="shared" si="4"/>
        <v>479157538</v>
      </c>
      <c r="Z40" s="46">
        <f>+IF(X40&lt;&gt;0,+(Y40/X40)*100,0)</f>
        <v>-46.68774531696664</v>
      </c>
      <c r="AA40" s="47">
        <f t="shared" si="4"/>
        <v>-823287917</v>
      </c>
    </row>
    <row r="41" spans="1:27" ht="12.75">
      <c r="A41" s="48" t="s">
        <v>73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74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292137976</v>
      </c>
      <c r="H60">
        <v>761611</v>
      </c>
      <c r="J60">
        <v>292137976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75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-618218219</v>
      </c>
      <c r="D14" s="18"/>
      <c r="E14" s="19">
        <v>-707369187</v>
      </c>
      <c r="F14" s="20">
        <v>-711407175</v>
      </c>
      <c r="G14" s="20">
        <v>-26367178</v>
      </c>
      <c r="H14" s="20">
        <v>-60680217</v>
      </c>
      <c r="I14" s="20">
        <v>-91046962</v>
      </c>
      <c r="J14" s="20">
        <v>-178094357</v>
      </c>
      <c r="K14" s="20">
        <v>-30292220</v>
      </c>
      <c r="L14" s="20">
        <v>-55174893</v>
      </c>
      <c r="M14" s="20">
        <v>-50754065</v>
      </c>
      <c r="N14" s="20">
        <v>-136221178</v>
      </c>
      <c r="O14" s="20">
        <v>-49418373</v>
      </c>
      <c r="P14" s="20">
        <v>-52138772</v>
      </c>
      <c r="Q14" s="20">
        <v>-56036291</v>
      </c>
      <c r="R14" s="20">
        <v>-157593436</v>
      </c>
      <c r="S14" s="20">
        <v>-53252066</v>
      </c>
      <c r="T14" s="20">
        <v>-52890277</v>
      </c>
      <c r="U14" s="20">
        <v>-54968082</v>
      </c>
      <c r="V14" s="20">
        <v>-161110425</v>
      </c>
      <c r="W14" s="20">
        <v>-633019396</v>
      </c>
      <c r="X14" s="20">
        <v>-711407175</v>
      </c>
      <c r="Y14" s="20">
        <v>78387779</v>
      </c>
      <c r="Z14" s="21">
        <v>-11.02</v>
      </c>
      <c r="AA14" s="22">
        <v>-711407175</v>
      </c>
    </row>
    <row r="15" spans="1:27" ht="12.75">
      <c r="A15" s="23" t="s">
        <v>42</v>
      </c>
      <c r="B15" s="17"/>
      <c r="C15" s="18">
        <v>-4897199</v>
      </c>
      <c r="D15" s="18"/>
      <c r="E15" s="19">
        <v>-7711200</v>
      </c>
      <c r="F15" s="20">
        <v>-7711200</v>
      </c>
      <c r="G15" s="20">
        <v>-403163</v>
      </c>
      <c r="H15" s="20">
        <v>-392561</v>
      </c>
      <c r="I15" s="20">
        <v>-379898</v>
      </c>
      <c r="J15" s="20">
        <v>-1175622</v>
      </c>
      <c r="K15" s="20">
        <v>-392561</v>
      </c>
      <c r="L15" s="20"/>
      <c r="M15" s="20">
        <v>-379898</v>
      </c>
      <c r="N15" s="20">
        <v>-772459</v>
      </c>
      <c r="O15" s="20">
        <v>-768704</v>
      </c>
      <c r="P15" s="20"/>
      <c r="Q15" s="20">
        <v>-728020</v>
      </c>
      <c r="R15" s="20">
        <v>-1496724</v>
      </c>
      <c r="S15" s="20">
        <v>-364010</v>
      </c>
      <c r="T15" s="20">
        <v>-376144</v>
      </c>
      <c r="U15" s="20">
        <v>-364010</v>
      </c>
      <c r="V15" s="20">
        <v>-1104164</v>
      </c>
      <c r="W15" s="20">
        <v>-4548969</v>
      </c>
      <c r="X15" s="20">
        <v>-7711200</v>
      </c>
      <c r="Y15" s="20">
        <v>3162231</v>
      </c>
      <c r="Z15" s="21">
        <v>-41.01</v>
      </c>
      <c r="AA15" s="22">
        <v>-7711200</v>
      </c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-623115418</v>
      </c>
      <c r="D17" s="26">
        <f>SUM(D6:D16)</f>
        <v>0</v>
      </c>
      <c r="E17" s="27">
        <f t="shared" si="0"/>
        <v>-715080387</v>
      </c>
      <c r="F17" s="28">
        <f t="shared" si="0"/>
        <v>-719118375</v>
      </c>
      <c r="G17" s="28">
        <f t="shared" si="0"/>
        <v>-26770341</v>
      </c>
      <c r="H17" s="28">
        <f t="shared" si="0"/>
        <v>-61072778</v>
      </c>
      <c r="I17" s="28">
        <f t="shared" si="0"/>
        <v>-91426860</v>
      </c>
      <c r="J17" s="28">
        <f t="shared" si="0"/>
        <v>-179269979</v>
      </c>
      <c r="K17" s="28">
        <f t="shared" si="0"/>
        <v>-30684781</v>
      </c>
      <c r="L17" s="28">
        <f t="shared" si="0"/>
        <v>-55174893</v>
      </c>
      <c r="M17" s="28">
        <f t="shared" si="0"/>
        <v>-51133963</v>
      </c>
      <c r="N17" s="28">
        <f t="shared" si="0"/>
        <v>-136993637</v>
      </c>
      <c r="O17" s="28">
        <f t="shared" si="0"/>
        <v>-50187077</v>
      </c>
      <c r="P17" s="28">
        <f t="shared" si="0"/>
        <v>-52138772</v>
      </c>
      <c r="Q17" s="28">
        <f t="shared" si="0"/>
        <v>-56764311</v>
      </c>
      <c r="R17" s="28">
        <f t="shared" si="0"/>
        <v>-159090160</v>
      </c>
      <c r="S17" s="28">
        <f t="shared" si="0"/>
        <v>-53616076</v>
      </c>
      <c r="T17" s="28">
        <f t="shared" si="0"/>
        <v>-53266421</v>
      </c>
      <c r="U17" s="28">
        <f t="shared" si="0"/>
        <v>-55332092</v>
      </c>
      <c r="V17" s="28">
        <f t="shared" si="0"/>
        <v>-162214589</v>
      </c>
      <c r="W17" s="28">
        <f t="shared" si="0"/>
        <v>-637568365</v>
      </c>
      <c r="X17" s="28">
        <f t="shared" si="0"/>
        <v>-719118375</v>
      </c>
      <c r="Y17" s="28">
        <f t="shared" si="0"/>
        <v>81550010</v>
      </c>
      <c r="Z17" s="29">
        <f>+IF(X17&lt;&gt;0,+(Y17/X17)*100,0)</f>
        <v>-11.340276209740852</v>
      </c>
      <c r="AA17" s="30">
        <f>SUM(AA6:AA16)</f>
        <v>-719118375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12337385</v>
      </c>
      <c r="D33" s="18"/>
      <c r="E33" s="19">
        <v>-1123766</v>
      </c>
      <c r="F33" s="20">
        <v>1123765</v>
      </c>
      <c r="G33" s="20">
        <v>15496884</v>
      </c>
      <c r="H33" s="36">
        <v>-16785282</v>
      </c>
      <c r="I33" s="36">
        <v>64042</v>
      </c>
      <c r="J33" s="36">
        <v>-1224356</v>
      </c>
      <c r="K33" s="20">
        <v>42109</v>
      </c>
      <c r="L33" s="20">
        <v>-43474</v>
      </c>
      <c r="M33" s="20">
        <v>-41566</v>
      </c>
      <c r="N33" s="20">
        <v>-42931</v>
      </c>
      <c r="O33" s="36">
        <v>49429</v>
      </c>
      <c r="P33" s="36">
        <v>-37596</v>
      </c>
      <c r="Q33" s="36">
        <v>1818804</v>
      </c>
      <c r="R33" s="20">
        <v>1830637</v>
      </c>
      <c r="S33" s="20">
        <v>-1855311</v>
      </c>
      <c r="T33" s="20">
        <v>42598</v>
      </c>
      <c r="U33" s="20">
        <v>-46116</v>
      </c>
      <c r="V33" s="36">
        <v>-1858829</v>
      </c>
      <c r="W33" s="36">
        <v>-1295479</v>
      </c>
      <c r="X33" s="36">
        <v>-1</v>
      </c>
      <c r="Y33" s="20">
        <v>-1295478</v>
      </c>
      <c r="Z33" s="21">
        <v>129547800</v>
      </c>
      <c r="AA33" s="22">
        <v>1123765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>
        <v>4010412</v>
      </c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16347797</v>
      </c>
      <c r="D36" s="26">
        <f>SUM(D31:D35)</f>
        <v>0</v>
      </c>
      <c r="E36" s="27">
        <f t="shared" si="2"/>
        <v>-1123766</v>
      </c>
      <c r="F36" s="28">
        <f t="shared" si="2"/>
        <v>1123765</v>
      </c>
      <c r="G36" s="28">
        <f t="shared" si="2"/>
        <v>15496884</v>
      </c>
      <c r="H36" s="28">
        <f t="shared" si="2"/>
        <v>-16785282</v>
      </c>
      <c r="I36" s="28">
        <f t="shared" si="2"/>
        <v>64042</v>
      </c>
      <c r="J36" s="28">
        <f t="shared" si="2"/>
        <v>-1224356</v>
      </c>
      <c r="K36" s="28">
        <f t="shared" si="2"/>
        <v>42109</v>
      </c>
      <c r="L36" s="28">
        <f t="shared" si="2"/>
        <v>-43474</v>
      </c>
      <c r="M36" s="28">
        <f t="shared" si="2"/>
        <v>-41566</v>
      </c>
      <c r="N36" s="28">
        <f t="shared" si="2"/>
        <v>-42931</v>
      </c>
      <c r="O36" s="28">
        <f t="shared" si="2"/>
        <v>49429</v>
      </c>
      <c r="P36" s="28">
        <f t="shared" si="2"/>
        <v>-37596</v>
      </c>
      <c r="Q36" s="28">
        <f t="shared" si="2"/>
        <v>1818804</v>
      </c>
      <c r="R36" s="28">
        <f t="shared" si="2"/>
        <v>1830637</v>
      </c>
      <c r="S36" s="28">
        <f t="shared" si="2"/>
        <v>-1855311</v>
      </c>
      <c r="T36" s="28">
        <f t="shared" si="2"/>
        <v>42598</v>
      </c>
      <c r="U36" s="28">
        <f t="shared" si="2"/>
        <v>-46116</v>
      </c>
      <c r="V36" s="28">
        <f t="shared" si="2"/>
        <v>-1858829</v>
      </c>
      <c r="W36" s="28">
        <f t="shared" si="2"/>
        <v>-1295479</v>
      </c>
      <c r="X36" s="28">
        <f t="shared" si="2"/>
        <v>-1</v>
      </c>
      <c r="Y36" s="28">
        <f t="shared" si="2"/>
        <v>-1295478</v>
      </c>
      <c r="Z36" s="29">
        <f>+IF(X36&lt;&gt;0,+(Y36/X36)*100,0)</f>
        <v>129547800</v>
      </c>
      <c r="AA36" s="30">
        <f>SUM(AA31:AA35)</f>
        <v>1123765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-606767621</v>
      </c>
      <c r="D38" s="32">
        <f>+D17+D27+D36</f>
        <v>0</v>
      </c>
      <c r="E38" s="33">
        <f t="shared" si="3"/>
        <v>-716204153</v>
      </c>
      <c r="F38" s="2">
        <f t="shared" si="3"/>
        <v>-717994610</v>
      </c>
      <c r="G38" s="2">
        <f t="shared" si="3"/>
        <v>-11273457</v>
      </c>
      <c r="H38" s="2">
        <f t="shared" si="3"/>
        <v>-77858060</v>
      </c>
      <c r="I38" s="2">
        <f t="shared" si="3"/>
        <v>-91362818</v>
      </c>
      <c r="J38" s="2">
        <f t="shared" si="3"/>
        <v>-180494335</v>
      </c>
      <c r="K38" s="2">
        <f t="shared" si="3"/>
        <v>-30642672</v>
      </c>
      <c r="L38" s="2">
        <f t="shared" si="3"/>
        <v>-55218367</v>
      </c>
      <c r="M38" s="2">
        <f t="shared" si="3"/>
        <v>-51175529</v>
      </c>
      <c r="N38" s="2">
        <f t="shared" si="3"/>
        <v>-137036568</v>
      </c>
      <c r="O38" s="2">
        <f t="shared" si="3"/>
        <v>-50137648</v>
      </c>
      <c r="P38" s="2">
        <f t="shared" si="3"/>
        <v>-52176368</v>
      </c>
      <c r="Q38" s="2">
        <f t="shared" si="3"/>
        <v>-54945507</v>
      </c>
      <c r="R38" s="2">
        <f t="shared" si="3"/>
        <v>-157259523</v>
      </c>
      <c r="S38" s="2">
        <f t="shared" si="3"/>
        <v>-55471387</v>
      </c>
      <c r="T38" s="2">
        <f t="shared" si="3"/>
        <v>-53223823</v>
      </c>
      <c r="U38" s="2">
        <f t="shared" si="3"/>
        <v>-55378208</v>
      </c>
      <c r="V38" s="2">
        <f t="shared" si="3"/>
        <v>-164073418</v>
      </c>
      <c r="W38" s="2">
        <f t="shared" si="3"/>
        <v>-638863844</v>
      </c>
      <c r="X38" s="2">
        <f t="shared" si="3"/>
        <v>-719118376</v>
      </c>
      <c r="Y38" s="2">
        <f t="shared" si="3"/>
        <v>80254532</v>
      </c>
      <c r="Z38" s="34">
        <f>+IF(X38&lt;&gt;0,+(Y38/X38)*100,0)</f>
        <v>-11.160128106641514</v>
      </c>
      <c r="AA38" s="35">
        <f>+AA17+AA27+AA36</f>
        <v>-717994610</v>
      </c>
    </row>
    <row r="39" spans="1:27" ht="12.75">
      <c r="A39" s="23" t="s">
        <v>59</v>
      </c>
      <c r="B39" s="17"/>
      <c r="C39" s="32">
        <v>47306741</v>
      </c>
      <c r="D39" s="32"/>
      <c r="E39" s="33">
        <v>12300664</v>
      </c>
      <c r="F39" s="2">
        <v>3248880</v>
      </c>
      <c r="G39" s="2">
        <v>38605414</v>
      </c>
      <c r="H39" s="2">
        <f>+G40+H60</f>
        <v>30357686</v>
      </c>
      <c r="I39" s="2">
        <f>+H40+I60</f>
        <v>-47500374</v>
      </c>
      <c r="J39" s="2">
        <f>+G39</f>
        <v>38605414</v>
      </c>
      <c r="K39" s="2">
        <f>+I40+K60</f>
        <v>-138863192</v>
      </c>
      <c r="L39" s="2">
        <f>+K40+L60</f>
        <v>-169755238</v>
      </c>
      <c r="M39" s="2">
        <f>+L40+M60</f>
        <v>-224973605</v>
      </c>
      <c r="N39" s="2">
        <f>+K39</f>
        <v>-138863192</v>
      </c>
      <c r="O39" s="2">
        <f>+M40+O60</f>
        <v>-276149134</v>
      </c>
      <c r="P39" s="2">
        <f>+O40+P60</f>
        <v>-326286782</v>
      </c>
      <c r="Q39" s="2">
        <f>+P40+Q60</f>
        <v>-378463150</v>
      </c>
      <c r="R39" s="2">
        <f>+O39</f>
        <v>-276149134</v>
      </c>
      <c r="S39" s="2">
        <f>+Q40+S60</f>
        <v>-433408657</v>
      </c>
      <c r="T39" s="2">
        <f>+S40+T60</f>
        <v>-488880044</v>
      </c>
      <c r="U39" s="2">
        <f>+T40+U60</f>
        <v>-542103867</v>
      </c>
      <c r="V39" s="2">
        <f>+S39</f>
        <v>-433408657</v>
      </c>
      <c r="W39" s="2">
        <f>+G39</f>
        <v>38605414</v>
      </c>
      <c r="X39" s="2">
        <v>270739</v>
      </c>
      <c r="Y39" s="2">
        <f>+W39-X39</f>
        <v>38334675</v>
      </c>
      <c r="Z39" s="34">
        <f>+IF(X39&lt;&gt;0,+(Y39/X39)*100,0)</f>
        <v>14159.273322277175</v>
      </c>
      <c r="AA39" s="35">
        <v>3248880</v>
      </c>
    </row>
    <row r="40" spans="1:27" ht="12.75">
      <c r="A40" s="41" t="s">
        <v>61</v>
      </c>
      <c r="B40" s="42" t="s">
        <v>60</v>
      </c>
      <c r="C40" s="43">
        <f>+C38+C39</f>
        <v>-559460880</v>
      </c>
      <c r="D40" s="43">
        <f aca="true" t="shared" si="4" ref="D40:AA40">+D38+D39</f>
        <v>0</v>
      </c>
      <c r="E40" s="44">
        <f t="shared" si="4"/>
        <v>-703903489</v>
      </c>
      <c r="F40" s="45">
        <f t="shared" si="4"/>
        <v>-714745730</v>
      </c>
      <c r="G40" s="45">
        <f t="shared" si="4"/>
        <v>27331957</v>
      </c>
      <c r="H40" s="45">
        <f t="shared" si="4"/>
        <v>-47500374</v>
      </c>
      <c r="I40" s="45">
        <f t="shared" si="4"/>
        <v>-138863192</v>
      </c>
      <c r="J40" s="45">
        <f>+I40</f>
        <v>-138863192</v>
      </c>
      <c r="K40" s="45">
        <f t="shared" si="4"/>
        <v>-169505864</v>
      </c>
      <c r="L40" s="45">
        <f t="shared" si="4"/>
        <v>-224973605</v>
      </c>
      <c r="M40" s="45">
        <f t="shared" si="4"/>
        <v>-276149134</v>
      </c>
      <c r="N40" s="45">
        <f>+M40</f>
        <v>-276149134</v>
      </c>
      <c r="O40" s="45">
        <f t="shared" si="4"/>
        <v>-326286782</v>
      </c>
      <c r="P40" s="45">
        <f t="shared" si="4"/>
        <v>-378463150</v>
      </c>
      <c r="Q40" s="45">
        <f t="shared" si="4"/>
        <v>-433408657</v>
      </c>
      <c r="R40" s="45">
        <f>+Q40</f>
        <v>-433408657</v>
      </c>
      <c r="S40" s="45">
        <f t="shared" si="4"/>
        <v>-488880044</v>
      </c>
      <c r="T40" s="45">
        <f t="shared" si="4"/>
        <v>-542103867</v>
      </c>
      <c r="U40" s="45">
        <f t="shared" si="4"/>
        <v>-597482075</v>
      </c>
      <c r="V40" s="45">
        <f>+U40</f>
        <v>-597482075</v>
      </c>
      <c r="W40" s="45">
        <f>+V40</f>
        <v>-597482075</v>
      </c>
      <c r="X40" s="45">
        <f t="shared" si="4"/>
        <v>-718847637</v>
      </c>
      <c r="Y40" s="45">
        <f t="shared" si="4"/>
        <v>118589207</v>
      </c>
      <c r="Z40" s="46">
        <f>+IF(X40&lt;&gt;0,+(Y40/X40)*100,0)</f>
        <v>-16.497126914809627</v>
      </c>
      <c r="AA40" s="47">
        <f t="shared" si="4"/>
        <v>-714745730</v>
      </c>
    </row>
    <row r="41" spans="1:27" ht="12.75">
      <c r="A41" s="48" t="s">
        <v>73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74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2" ht="12.75" hidden="1">
      <c r="G60">
        <v>38605414</v>
      </c>
      <c r="H60">
        <v>3025729</v>
      </c>
      <c r="J60">
        <v>38605414</v>
      </c>
      <c r="L60">
        <v>-249374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75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-385954126</v>
      </c>
      <c r="D14" s="18"/>
      <c r="E14" s="19">
        <v>-392261738</v>
      </c>
      <c r="F14" s="20">
        <v>-380890307</v>
      </c>
      <c r="G14" s="20">
        <v>-30472511</v>
      </c>
      <c r="H14" s="20">
        <v>-29345842</v>
      </c>
      <c r="I14" s="20">
        <v>-31612633</v>
      </c>
      <c r="J14" s="20">
        <v>-91430986</v>
      </c>
      <c r="K14" s="20">
        <v>-30196261</v>
      </c>
      <c r="L14" s="20">
        <v>-30348883</v>
      </c>
      <c r="M14" s="20">
        <v>-32366632</v>
      </c>
      <c r="N14" s="20">
        <v>-92911776</v>
      </c>
      <c r="O14" s="20">
        <v>-28165390</v>
      </c>
      <c r="P14" s="20">
        <v>-30472628</v>
      </c>
      <c r="Q14" s="20">
        <v>-29060841</v>
      </c>
      <c r="R14" s="20">
        <v>-87698859</v>
      </c>
      <c r="S14" s="20">
        <v>-27515765</v>
      </c>
      <c r="T14" s="20">
        <v>-28750946</v>
      </c>
      <c r="U14" s="20">
        <v>-32113378</v>
      </c>
      <c r="V14" s="20">
        <v>-88380089</v>
      </c>
      <c r="W14" s="20">
        <v>-360421710</v>
      </c>
      <c r="X14" s="20">
        <v>-380890307</v>
      </c>
      <c r="Y14" s="20">
        <v>20468597</v>
      </c>
      <c r="Z14" s="21">
        <v>-5.37</v>
      </c>
      <c r="AA14" s="22">
        <v>-380890307</v>
      </c>
    </row>
    <row r="15" spans="1:27" ht="12.75">
      <c r="A15" s="23" t="s">
        <v>42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43</v>
      </c>
      <c r="B16" s="17" t="s">
        <v>6</v>
      </c>
      <c r="C16" s="18">
        <v>-8288000</v>
      </c>
      <c r="D16" s="18"/>
      <c r="E16" s="19">
        <v>-23869000</v>
      </c>
      <c r="F16" s="20">
        <v>-7875087</v>
      </c>
      <c r="G16" s="20"/>
      <c r="H16" s="20"/>
      <c r="I16" s="20"/>
      <c r="J16" s="20"/>
      <c r="K16" s="20">
        <v>-2178881</v>
      </c>
      <c r="L16" s="20">
        <v>-652139</v>
      </c>
      <c r="M16" s="20">
        <v>-677611</v>
      </c>
      <c r="N16" s="20">
        <v>-3508631</v>
      </c>
      <c r="O16" s="20">
        <v>-569383</v>
      </c>
      <c r="P16" s="20">
        <v>-625517</v>
      </c>
      <c r="Q16" s="20">
        <v>-601041</v>
      </c>
      <c r="R16" s="20">
        <v>-1795941</v>
      </c>
      <c r="S16" s="20">
        <v>-563735</v>
      </c>
      <c r="T16" s="20">
        <v>-549642</v>
      </c>
      <c r="U16" s="20">
        <v>-769352</v>
      </c>
      <c r="V16" s="20">
        <v>-1882729</v>
      </c>
      <c r="W16" s="20">
        <v>-7187301</v>
      </c>
      <c r="X16" s="20">
        <v>-7875087</v>
      </c>
      <c r="Y16" s="20">
        <v>687786</v>
      </c>
      <c r="Z16" s="21">
        <v>-8.73</v>
      </c>
      <c r="AA16" s="22">
        <v>-7875087</v>
      </c>
    </row>
    <row r="17" spans="1:27" ht="12.75">
      <c r="A17" s="24" t="s">
        <v>44</v>
      </c>
      <c r="B17" s="25"/>
      <c r="C17" s="26">
        <f aca="true" t="shared" si="0" ref="C17:Y17">SUM(C6:C16)</f>
        <v>-394242126</v>
      </c>
      <c r="D17" s="26">
        <f>SUM(D6:D16)</f>
        <v>0</v>
      </c>
      <c r="E17" s="27">
        <f t="shared" si="0"/>
        <v>-416130738</v>
      </c>
      <c r="F17" s="28">
        <f t="shared" si="0"/>
        <v>-388765394</v>
      </c>
      <c r="G17" s="28">
        <f t="shared" si="0"/>
        <v>-30472511</v>
      </c>
      <c r="H17" s="28">
        <f t="shared" si="0"/>
        <v>-29345842</v>
      </c>
      <c r="I17" s="28">
        <f t="shared" si="0"/>
        <v>-31612633</v>
      </c>
      <c r="J17" s="28">
        <f t="shared" si="0"/>
        <v>-91430986</v>
      </c>
      <c r="K17" s="28">
        <f t="shared" si="0"/>
        <v>-32375142</v>
      </c>
      <c r="L17" s="28">
        <f t="shared" si="0"/>
        <v>-31001022</v>
      </c>
      <c r="M17" s="28">
        <f t="shared" si="0"/>
        <v>-33044243</v>
      </c>
      <c r="N17" s="28">
        <f t="shared" si="0"/>
        <v>-96420407</v>
      </c>
      <c r="O17" s="28">
        <f t="shared" si="0"/>
        <v>-28734773</v>
      </c>
      <c r="P17" s="28">
        <f t="shared" si="0"/>
        <v>-31098145</v>
      </c>
      <c r="Q17" s="28">
        <f t="shared" si="0"/>
        <v>-29661882</v>
      </c>
      <c r="R17" s="28">
        <f t="shared" si="0"/>
        <v>-89494800</v>
      </c>
      <c r="S17" s="28">
        <f t="shared" si="0"/>
        <v>-28079500</v>
      </c>
      <c r="T17" s="28">
        <f t="shared" si="0"/>
        <v>-29300588</v>
      </c>
      <c r="U17" s="28">
        <f t="shared" si="0"/>
        <v>-32882730</v>
      </c>
      <c r="V17" s="28">
        <f t="shared" si="0"/>
        <v>-90262818</v>
      </c>
      <c r="W17" s="28">
        <f t="shared" si="0"/>
        <v>-367609011</v>
      </c>
      <c r="X17" s="28">
        <f t="shared" si="0"/>
        <v>-388765394</v>
      </c>
      <c r="Y17" s="28">
        <f t="shared" si="0"/>
        <v>21156383</v>
      </c>
      <c r="Z17" s="29">
        <f>+IF(X17&lt;&gt;0,+(Y17/X17)*100,0)</f>
        <v>-5.441940904853275</v>
      </c>
      <c r="AA17" s="30">
        <f>SUM(AA6:AA16)</f>
        <v>-388765394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135720</v>
      </c>
      <c r="D33" s="18"/>
      <c r="E33" s="19">
        <v>5400</v>
      </c>
      <c r="F33" s="20">
        <v>-5400</v>
      </c>
      <c r="G33" s="20">
        <v>441665</v>
      </c>
      <c r="H33" s="36">
        <v>-656540</v>
      </c>
      <c r="I33" s="36">
        <v>189215</v>
      </c>
      <c r="J33" s="36">
        <v>-25660</v>
      </c>
      <c r="K33" s="20">
        <v>31000</v>
      </c>
      <c r="L33" s="20">
        <v>-28100</v>
      </c>
      <c r="M33" s="20">
        <v>-2700</v>
      </c>
      <c r="N33" s="20">
        <v>200</v>
      </c>
      <c r="O33" s="36">
        <v>33900</v>
      </c>
      <c r="P33" s="36">
        <v>-36905</v>
      </c>
      <c r="Q33" s="36">
        <v>1605</v>
      </c>
      <c r="R33" s="20">
        <v>-1400</v>
      </c>
      <c r="S33" s="20">
        <v>700</v>
      </c>
      <c r="T33" s="20">
        <v>-700</v>
      </c>
      <c r="U33" s="20">
        <v>2701</v>
      </c>
      <c r="V33" s="36">
        <v>2701</v>
      </c>
      <c r="W33" s="36">
        <v>-24159</v>
      </c>
      <c r="X33" s="36"/>
      <c r="Y33" s="20">
        <v>-24159</v>
      </c>
      <c r="Z33" s="21"/>
      <c r="AA33" s="22">
        <v>-5400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135720</v>
      </c>
      <c r="D36" s="26">
        <f>SUM(D31:D35)</f>
        <v>0</v>
      </c>
      <c r="E36" s="27">
        <f t="shared" si="2"/>
        <v>5400</v>
      </c>
      <c r="F36" s="28">
        <f t="shared" si="2"/>
        <v>-5400</v>
      </c>
      <c r="G36" s="28">
        <f t="shared" si="2"/>
        <v>441665</v>
      </c>
      <c r="H36" s="28">
        <f t="shared" si="2"/>
        <v>-656540</v>
      </c>
      <c r="I36" s="28">
        <f t="shared" si="2"/>
        <v>189215</v>
      </c>
      <c r="J36" s="28">
        <f t="shared" si="2"/>
        <v>-25660</v>
      </c>
      <c r="K36" s="28">
        <f t="shared" si="2"/>
        <v>31000</v>
      </c>
      <c r="L36" s="28">
        <f t="shared" si="2"/>
        <v>-28100</v>
      </c>
      <c r="M36" s="28">
        <f t="shared" si="2"/>
        <v>-2700</v>
      </c>
      <c r="N36" s="28">
        <f t="shared" si="2"/>
        <v>200</v>
      </c>
      <c r="O36" s="28">
        <f t="shared" si="2"/>
        <v>33900</v>
      </c>
      <c r="P36" s="28">
        <f t="shared" si="2"/>
        <v>-36905</v>
      </c>
      <c r="Q36" s="28">
        <f t="shared" si="2"/>
        <v>1605</v>
      </c>
      <c r="R36" s="28">
        <f t="shared" si="2"/>
        <v>-1400</v>
      </c>
      <c r="S36" s="28">
        <f t="shared" si="2"/>
        <v>700</v>
      </c>
      <c r="T36" s="28">
        <f t="shared" si="2"/>
        <v>-700</v>
      </c>
      <c r="U36" s="28">
        <f t="shared" si="2"/>
        <v>2701</v>
      </c>
      <c r="V36" s="28">
        <f t="shared" si="2"/>
        <v>2701</v>
      </c>
      <c r="W36" s="28">
        <f t="shared" si="2"/>
        <v>-24159</v>
      </c>
      <c r="X36" s="28">
        <f t="shared" si="2"/>
        <v>0</v>
      </c>
      <c r="Y36" s="28">
        <f t="shared" si="2"/>
        <v>-24159</v>
      </c>
      <c r="Z36" s="29">
        <f>+IF(X36&lt;&gt;0,+(Y36/X36)*100,0)</f>
        <v>0</v>
      </c>
      <c r="AA36" s="30">
        <f>SUM(AA31:AA35)</f>
        <v>-5400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-394106406</v>
      </c>
      <c r="D38" s="32">
        <f>+D17+D27+D36</f>
        <v>0</v>
      </c>
      <c r="E38" s="33">
        <f t="shared" si="3"/>
        <v>-416125338</v>
      </c>
      <c r="F38" s="2">
        <f t="shared" si="3"/>
        <v>-388770794</v>
      </c>
      <c r="G38" s="2">
        <f t="shared" si="3"/>
        <v>-30030846</v>
      </c>
      <c r="H38" s="2">
        <f t="shared" si="3"/>
        <v>-30002382</v>
      </c>
      <c r="I38" s="2">
        <f t="shared" si="3"/>
        <v>-31423418</v>
      </c>
      <c r="J38" s="2">
        <f t="shared" si="3"/>
        <v>-91456646</v>
      </c>
      <c r="K38" s="2">
        <f t="shared" si="3"/>
        <v>-32344142</v>
      </c>
      <c r="L38" s="2">
        <f t="shared" si="3"/>
        <v>-31029122</v>
      </c>
      <c r="M38" s="2">
        <f t="shared" si="3"/>
        <v>-33046943</v>
      </c>
      <c r="N38" s="2">
        <f t="shared" si="3"/>
        <v>-96420207</v>
      </c>
      <c r="O38" s="2">
        <f t="shared" si="3"/>
        <v>-28700873</v>
      </c>
      <c r="P38" s="2">
        <f t="shared" si="3"/>
        <v>-31135050</v>
      </c>
      <c r="Q38" s="2">
        <f t="shared" si="3"/>
        <v>-29660277</v>
      </c>
      <c r="R38" s="2">
        <f t="shared" si="3"/>
        <v>-89496200</v>
      </c>
      <c r="S38" s="2">
        <f t="shared" si="3"/>
        <v>-28078800</v>
      </c>
      <c r="T38" s="2">
        <f t="shared" si="3"/>
        <v>-29301288</v>
      </c>
      <c r="U38" s="2">
        <f t="shared" si="3"/>
        <v>-32880029</v>
      </c>
      <c r="V38" s="2">
        <f t="shared" si="3"/>
        <v>-90260117</v>
      </c>
      <c r="W38" s="2">
        <f t="shared" si="3"/>
        <v>-367633170</v>
      </c>
      <c r="X38" s="2">
        <f t="shared" si="3"/>
        <v>-388765394</v>
      </c>
      <c r="Y38" s="2">
        <f t="shared" si="3"/>
        <v>21132224</v>
      </c>
      <c r="Z38" s="34">
        <f>+IF(X38&lt;&gt;0,+(Y38/X38)*100,0)</f>
        <v>-5.435726617169017</v>
      </c>
      <c r="AA38" s="35">
        <f>+AA17+AA27+AA36</f>
        <v>-388770794</v>
      </c>
    </row>
    <row r="39" spans="1:27" ht="12.75">
      <c r="A39" s="23" t="s">
        <v>59</v>
      </c>
      <c r="B39" s="17"/>
      <c r="C39" s="32">
        <v>16828173</v>
      </c>
      <c r="D39" s="32"/>
      <c r="E39" s="33">
        <v>27045334</v>
      </c>
      <c r="F39" s="2">
        <v>27045334</v>
      </c>
      <c r="G39" s="2">
        <v>21504102</v>
      </c>
      <c r="H39" s="2">
        <f>+G40+H60</f>
        <v>-8526544</v>
      </c>
      <c r="I39" s="2">
        <f>+H40+I60</f>
        <v>-38528926</v>
      </c>
      <c r="J39" s="2">
        <f>+G39</f>
        <v>21504102</v>
      </c>
      <c r="K39" s="2">
        <f>+I40+K60</f>
        <v>-69952344</v>
      </c>
      <c r="L39" s="2">
        <f>+K40+L60</f>
        <v>-102296486</v>
      </c>
      <c r="M39" s="2">
        <f>+L40+M60</f>
        <v>-133325608</v>
      </c>
      <c r="N39" s="2">
        <f>+K39</f>
        <v>-69952344</v>
      </c>
      <c r="O39" s="2">
        <f>+M40+O60</f>
        <v>-166372551</v>
      </c>
      <c r="P39" s="2">
        <f>+O40+P60</f>
        <v>-195073424</v>
      </c>
      <c r="Q39" s="2">
        <f>+P40+Q60</f>
        <v>-226208474</v>
      </c>
      <c r="R39" s="2">
        <f>+O39</f>
        <v>-166372551</v>
      </c>
      <c r="S39" s="2">
        <f>+Q40+S60</f>
        <v>-255868751</v>
      </c>
      <c r="T39" s="2">
        <f>+S40+T60</f>
        <v>-283947551</v>
      </c>
      <c r="U39" s="2">
        <f>+T40+U60</f>
        <v>-313248839</v>
      </c>
      <c r="V39" s="2">
        <f>+S39</f>
        <v>-255868751</v>
      </c>
      <c r="W39" s="2">
        <f>+G39</f>
        <v>21504102</v>
      </c>
      <c r="X39" s="2">
        <v>2253777</v>
      </c>
      <c r="Y39" s="2">
        <f>+W39-X39</f>
        <v>19250325</v>
      </c>
      <c r="Z39" s="34">
        <f>+IF(X39&lt;&gt;0,+(Y39/X39)*100,0)</f>
        <v>854.1361900489711</v>
      </c>
      <c r="AA39" s="35">
        <v>27045334</v>
      </c>
    </row>
    <row r="40" spans="1:27" ht="12.75">
      <c r="A40" s="41" t="s">
        <v>61</v>
      </c>
      <c r="B40" s="42" t="s">
        <v>60</v>
      </c>
      <c r="C40" s="43">
        <f>+C38+C39</f>
        <v>-377278233</v>
      </c>
      <c r="D40" s="43">
        <f aca="true" t="shared" si="4" ref="D40:AA40">+D38+D39</f>
        <v>0</v>
      </c>
      <c r="E40" s="44">
        <f t="shared" si="4"/>
        <v>-389080004</v>
      </c>
      <c r="F40" s="45">
        <f t="shared" si="4"/>
        <v>-361725460</v>
      </c>
      <c r="G40" s="45">
        <f t="shared" si="4"/>
        <v>-8526744</v>
      </c>
      <c r="H40" s="45">
        <f t="shared" si="4"/>
        <v>-38528926</v>
      </c>
      <c r="I40" s="45">
        <f t="shared" si="4"/>
        <v>-69952344</v>
      </c>
      <c r="J40" s="45">
        <f>+I40</f>
        <v>-69952344</v>
      </c>
      <c r="K40" s="45">
        <f t="shared" si="4"/>
        <v>-102296486</v>
      </c>
      <c r="L40" s="45">
        <f t="shared" si="4"/>
        <v>-133325608</v>
      </c>
      <c r="M40" s="45">
        <f t="shared" si="4"/>
        <v>-166372551</v>
      </c>
      <c r="N40" s="45">
        <f>+M40</f>
        <v>-166372551</v>
      </c>
      <c r="O40" s="45">
        <f t="shared" si="4"/>
        <v>-195073424</v>
      </c>
      <c r="P40" s="45">
        <f t="shared" si="4"/>
        <v>-226208474</v>
      </c>
      <c r="Q40" s="45">
        <f t="shared" si="4"/>
        <v>-255868751</v>
      </c>
      <c r="R40" s="45">
        <f>+Q40</f>
        <v>-255868751</v>
      </c>
      <c r="S40" s="45">
        <f t="shared" si="4"/>
        <v>-283947551</v>
      </c>
      <c r="T40" s="45">
        <f t="shared" si="4"/>
        <v>-313248839</v>
      </c>
      <c r="U40" s="45">
        <f t="shared" si="4"/>
        <v>-346128868</v>
      </c>
      <c r="V40" s="45">
        <f>+U40</f>
        <v>-346128868</v>
      </c>
      <c r="W40" s="45">
        <f>+V40</f>
        <v>-346128868</v>
      </c>
      <c r="X40" s="45">
        <f t="shared" si="4"/>
        <v>-386511617</v>
      </c>
      <c r="Y40" s="45">
        <f t="shared" si="4"/>
        <v>40382549</v>
      </c>
      <c r="Z40" s="46">
        <f>+IF(X40&lt;&gt;0,+(Y40/X40)*100,0)</f>
        <v>-10.447952202171455</v>
      </c>
      <c r="AA40" s="47">
        <f t="shared" si="4"/>
        <v>-361725460</v>
      </c>
    </row>
    <row r="41" spans="1:27" ht="12.75">
      <c r="A41" s="48" t="s">
        <v>73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74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21504102</v>
      </c>
      <c r="H60">
        <v>200</v>
      </c>
      <c r="J60">
        <v>21504102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75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-2257572671</v>
      </c>
      <c r="D14" s="18"/>
      <c r="E14" s="19">
        <v>-2502800081</v>
      </c>
      <c r="F14" s="20">
        <v>-2570151997</v>
      </c>
      <c r="G14" s="20">
        <v>1412839802</v>
      </c>
      <c r="H14" s="20">
        <v>-619612338</v>
      </c>
      <c r="I14" s="20">
        <v>1369721732</v>
      </c>
      <c r="J14" s="20">
        <v>2162949196</v>
      </c>
      <c r="K14" s="20">
        <v>-212412669</v>
      </c>
      <c r="L14" s="20">
        <v>-216355866</v>
      </c>
      <c r="M14" s="20">
        <v>-179767916</v>
      </c>
      <c r="N14" s="20">
        <v>-608536451</v>
      </c>
      <c r="O14" s="20">
        <v>-181773362</v>
      </c>
      <c r="P14" s="20">
        <v>-222769769</v>
      </c>
      <c r="Q14" s="20">
        <v>-212728054</v>
      </c>
      <c r="R14" s="20">
        <v>-617271185</v>
      </c>
      <c r="S14" s="20">
        <v>-175486405</v>
      </c>
      <c r="T14" s="20">
        <v>-159193273</v>
      </c>
      <c r="U14" s="20">
        <v>-334782624</v>
      </c>
      <c r="V14" s="20">
        <v>-669462302</v>
      </c>
      <c r="W14" s="20">
        <v>267679258</v>
      </c>
      <c r="X14" s="20">
        <v>-2570151997</v>
      </c>
      <c r="Y14" s="20">
        <v>2837831255</v>
      </c>
      <c r="Z14" s="21">
        <v>-110.41</v>
      </c>
      <c r="AA14" s="22">
        <v>-2570151997</v>
      </c>
    </row>
    <row r="15" spans="1:27" ht="12.75">
      <c r="A15" s="23" t="s">
        <v>42</v>
      </c>
      <c r="B15" s="17"/>
      <c r="C15" s="18">
        <v>-71690411</v>
      </c>
      <c r="D15" s="18"/>
      <c r="E15" s="19">
        <v>-50423081</v>
      </c>
      <c r="F15" s="20">
        <v>-53210504</v>
      </c>
      <c r="G15" s="20">
        <v>-2903595</v>
      </c>
      <c r="H15" s="20">
        <v>-3350676</v>
      </c>
      <c r="I15" s="20">
        <v>-3142042</v>
      </c>
      <c r="J15" s="20">
        <v>-9396313</v>
      </c>
      <c r="K15" s="20">
        <v>-9083257</v>
      </c>
      <c r="L15" s="20">
        <v>-9083257</v>
      </c>
      <c r="M15" s="20">
        <v>-3907504</v>
      </c>
      <c r="N15" s="20">
        <v>-22074018</v>
      </c>
      <c r="O15" s="20">
        <v>-3416346</v>
      </c>
      <c r="P15" s="20">
        <v>-2598268</v>
      </c>
      <c r="Q15" s="20">
        <v>-3009517</v>
      </c>
      <c r="R15" s="20">
        <v>-9024131</v>
      </c>
      <c r="S15" s="20">
        <v>-2690185</v>
      </c>
      <c r="T15" s="20">
        <v>-8305046</v>
      </c>
      <c r="U15" s="20">
        <v>-4035445</v>
      </c>
      <c r="V15" s="20">
        <v>-15030676</v>
      </c>
      <c r="W15" s="20">
        <v>-55525138</v>
      </c>
      <c r="X15" s="20">
        <v>-53210504</v>
      </c>
      <c r="Y15" s="20">
        <v>-2314634</v>
      </c>
      <c r="Z15" s="21">
        <v>4.35</v>
      </c>
      <c r="AA15" s="22">
        <v>-53210504</v>
      </c>
    </row>
    <row r="16" spans="1:27" ht="12.75">
      <c r="A16" s="23" t="s">
        <v>43</v>
      </c>
      <c r="B16" s="17" t="s">
        <v>6</v>
      </c>
      <c r="C16" s="18">
        <v>-26500</v>
      </c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-2329289582</v>
      </c>
      <c r="D17" s="26">
        <f>SUM(D6:D16)</f>
        <v>0</v>
      </c>
      <c r="E17" s="27">
        <f t="shared" si="0"/>
        <v>-2553223162</v>
      </c>
      <c r="F17" s="28">
        <f t="shared" si="0"/>
        <v>-2623362501</v>
      </c>
      <c r="G17" s="28">
        <f t="shared" si="0"/>
        <v>1409936207</v>
      </c>
      <c r="H17" s="28">
        <f t="shared" si="0"/>
        <v>-622963014</v>
      </c>
      <c r="I17" s="28">
        <f t="shared" si="0"/>
        <v>1366579690</v>
      </c>
      <c r="J17" s="28">
        <f t="shared" si="0"/>
        <v>2153552883</v>
      </c>
      <c r="K17" s="28">
        <f t="shared" si="0"/>
        <v>-221495926</v>
      </c>
      <c r="L17" s="28">
        <f t="shared" si="0"/>
        <v>-225439123</v>
      </c>
      <c r="M17" s="28">
        <f t="shared" si="0"/>
        <v>-183675420</v>
      </c>
      <c r="N17" s="28">
        <f t="shared" si="0"/>
        <v>-630610469</v>
      </c>
      <c r="O17" s="28">
        <f t="shared" si="0"/>
        <v>-185189708</v>
      </c>
      <c r="P17" s="28">
        <f t="shared" si="0"/>
        <v>-225368037</v>
      </c>
      <c r="Q17" s="28">
        <f t="shared" si="0"/>
        <v>-215737571</v>
      </c>
      <c r="R17" s="28">
        <f t="shared" si="0"/>
        <v>-626295316</v>
      </c>
      <c r="S17" s="28">
        <f t="shared" si="0"/>
        <v>-178176590</v>
      </c>
      <c r="T17" s="28">
        <f t="shared" si="0"/>
        <v>-167498319</v>
      </c>
      <c r="U17" s="28">
        <f t="shared" si="0"/>
        <v>-338818069</v>
      </c>
      <c r="V17" s="28">
        <f t="shared" si="0"/>
        <v>-684492978</v>
      </c>
      <c r="W17" s="28">
        <f t="shared" si="0"/>
        <v>212154120</v>
      </c>
      <c r="X17" s="28">
        <f t="shared" si="0"/>
        <v>-2623362501</v>
      </c>
      <c r="Y17" s="28">
        <f t="shared" si="0"/>
        <v>2835516621</v>
      </c>
      <c r="Z17" s="29">
        <f>+IF(X17&lt;&gt;0,+(Y17/X17)*100,0)</f>
        <v>-108.08710652527544</v>
      </c>
      <c r="AA17" s="30">
        <f>SUM(AA6:AA16)</f>
        <v>-2623362501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>
        <v>211970</v>
      </c>
      <c r="D23" s="40"/>
      <c r="E23" s="19">
        <v>-218540</v>
      </c>
      <c r="F23" s="20">
        <v>-218540</v>
      </c>
      <c r="G23" s="36"/>
      <c r="H23" s="36"/>
      <c r="I23" s="36"/>
      <c r="J23" s="20"/>
      <c r="K23" s="36"/>
      <c r="L23" s="36"/>
      <c r="M23" s="20">
        <v>-500</v>
      </c>
      <c r="N23" s="36">
        <v>-500</v>
      </c>
      <c r="O23" s="36">
        <v>500</v>
      </c>
      <c r="P23" s="36"/>
      <c r="Q23" s="20"/>
      <c r="R23" s="36">
        <v>500</v>
      </c>
      <c r="S23" s="36"/>
      <c r="T23" s="20"/>
      <c r="U23" s="36"/>
      <c r="V23" s="36"/>
      <c r="W23" s="36"/>
      <c r="X23" s="20">
        <v>-218540</v>
      </c>
      <c r="Y23" s="36">
        <v>218540</v>
      </c>
      <c r="Z23" s="37">
        <v>-100</v>
      </c>
      <c r="AA23" s="38">
        <v>-218540</v>
      </c>
    </row>
    <row r="24" spans="1:27" ht="12.75">
      <c r="A24" s="23" t="s">
        <v>49</v>
      </c>
      <c r="B24" s="17"/>
      <c r="C24" s="18">
        <v>-86782814</v>
      </c>
      <c r="D24" s="18"/>
      <c r="E24" s="19">
        <v>7961089</v>
      </c>
      <c r="F24" s="20">
        <v>-693058</v>
      </c>
      <c r="G24" s="20">
        <v>-282724106</v>
      </c>
      <c r="H24" s="20">
        <v>282676512</v>
      </c>
      <c r="I24" s="20">
        <v>47594</v>
      </c>
      <c r="J24" s="20"/>
      <c r="K24" s="20">
        <v>3113729</v>
      </c>
      <c r="L24" s="20"/>
      <c r="M24" s="20">
        <v>-3344105</v>
      </c>
      <c r="N24" s="20">
        <v>-230376</v>
      </c>
      <c r="O24" s="20">
        <v>30178743</v>
      </c>
      <c r="P24" s="20">
        <v>-29948367</v>
      </c>
      <c r="Q24" s="20">
        <v>-25902733</v>
      </c>
      <c r="R24" s="20">
        <v>-25672357</v>
      </c>
      <c r="S24" s="20">
        <v>25792650</v>
      </c>
      <c r="T24" s="20">
        <v>23108801</v>
      </c>
      <c r="U24" s="20">
        <v>-23046281</v>
      </c>
      <c r="V24" s="20">
        <v>25855170</v>
      </c>
      <c r="W24" s="20">
        <v>-47563</v>
      </c>
      <c r="X24" s="20">
        <v>7268031</v>
      </c>
      <c r="Y24" s="20">
        <v>-7315594</v>
      </c>
      <c r="Z24" s="21">
        <v>-100.65</v>
      </c>
      <c r="AA24" s="22">
        <v>-693058</v>
      </c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-86570844</v>
      </c>
      <c r="D27" s="26">
        <f>SUM(D21:D26)</f>
        <v>0</v>
      </c>
      <c r="E27" s="27">
        <f t="shared" si="1"/>
        <v>7742549</v>
      </c>
      <c r="F27" s="28">
        <f t="shared" si="1"/>
        <v>-911598</v>
      </c>
      <c r="G27" s="28">
        <f t="shared" si="1"/>
        <v>-282724106</v>
      </c>
      <c r="H27" s="28">
        <f t="shared" si="1"/>
        <v>282676512</v>
      </c>
      <c r="I27" s="28">
        <f t="shared" si="1"/>
        <v>47594</v>
      </c>
      <c r="J27" s="28">
        <f t="shared" si="1"/>
        <v>0</v>
      </c>
      <c r="K27" s="28">
        <f t="shared" si="1"/>
        <v>3113729</v>
      </c>
      <c r="L27" s="28">
        <f t="shared" si="1"/>
        <v>0</v>
      </c>
      <c r="M27" s="28">
        <f t="shared" si="1"/>
        <v>-3344605</v>
      </c>
      <c r="N27" s="28">
        <f t="shared" si="1"/>
        <v>-230876</v>
      </c>
      <c r="O27" s="28">
        <f t="shared" si="1"/>
        <v>30179243</v>
      </c>
      <c r="P27" s="28">
        <f t="shared" si="1"/>
        <v>-29948367</v>
      </c>
      <c r="Q27" s="28">
        <f t="shared" si="1"/>
        <v>-25902733</v>
      </c>
      <c r="R27" s="28">
        <f t="shared" si="1"/>
        <v>-25671857</v>
      </c>
      <c r="S27" s="28">
        <f t="shared" si="1"/>
        <v>25792650</v>
      </c>
      <c r="T27" s="28">
        <f t="shared" si="1"/>
        <v>23108801</v>
      </c>
      <c r="U27" s="28">
        <f t="shared" si="1"/>
        <v>-23046281</v>
      </c>
      <c r="V27" s="28">
        <f t="shared" si="1"/>
        <v>25855170</v>
      </c>
      <c r="W27" s="28">
        <f t="shared" si="1"/>
        <v>-47563</v>
      </c>
      <c r="X27" s="28">
        <f t="shared" si="1"/>
        <v>7049491</v>
      </c>
      <c r="Y27" s="28">
        <f t="shared" si="1"/>
        <v>-7097054</v>
      </c>
      <c r="Z27" s="29">
        <f>+IF(X27&lt;&gt;0,+(Y27/X27)*100,0)</f>
        <v>-100.67470119473873</v>
      </c>
      <c r="AA27" s="30">
        <f>SUM(AA21:AA26)</f>
        <v>-911598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-12650608</v>
      </c>
      <c r="D33" s="18"/>
      <c r="E33" s="19">
        <v>79524397</v>
      </c>
      <c r="F33" s="20">
        <v>6919002</v>
      </c>
      <c r="G33" s="20">
        <v>-5492692</v>
      </c>
      <c r="H33" s="36">
        <v>-33361</v>
      </c>
      <c r="I33" s="36">
        <v>325051</v>
      </c>
      <c r="J33" s="36">
        <v>-5201002</v>
      </c>
      <c r="K33" s="20">
        <v>-3077032</v>
      </c>
      <c r="L33" s="20"/>
      <c r="M33" s="20">
        <v>1986280</v>
      </c>
      <c r="N33" s="20">
        <v>-1090752</v>
      </c>
      <c r="O33" s="36">
        <v>11742770</v>
      </c>
      <c r="P33" s="36">
        <v>-11109995</v>
      </c>
      <c r="Q33" s="36">
        <v>-2856261</v>
      </c>
      <c r="R33" s="20">
        <v>-2223486</v>
      </c>
      <c r="S33" s="20">
        <v>2909030</v>
      </c>
      <c r="T33" s="20">
        <v>-927986</v>
      </c>
      <c r="U33" s="20">
        <v>-313077</v>
      </c>
      <c r="V33" s="36">
        <v>1667967</v>
      </c>
      <c r="W33" s="36">
        <v>-6847273</v>
      </c>
      <c r="X33" s="36">
        <v>86443399</v>
      </c>
      <c r="Y33" s="20">
        <v>-93290672</v>
      </c>
      <c r="Z33" s="21">
        <v>-107.92</v>
      </c>
      <c r="AA33" s="22">
        <v>6919002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-12650608</v>
      </c>
      <c r="D36" s="26">
        <f>SUM(D31:D35)</f>
        <v>0</v>
      </c>
      <c r="E36" s="27">
        <f t="shared" si="2"/>
        <v>79524397</v>
      </c>
      <c r="F36" s="28">
        <f t="shared" si="2"/>
        <v>6919002</v>
      </c>
      <c r="G36" s="28">
        <f t="shared" si="2"/>
        <v>-5492692</v>
      </c>
      <c r="H36" s="28">
        <f t="shared" si="2"/>
        <v>-33361</v>
      </c>
      <c r="I36" s="28">
        <f t="shared" si="2"/>
        <v>325051</v>
      </c>
      <c r="J36" s="28">
        <f t="shared" si="2"/>
        <v>-5201002</v>
      </c>
      <c r="K36" s="28">
        <f t="shared" si="2"/>
        <v>-3077032</v>
      </c>
      <c r="L36" s="28">
        <f t="shared" si="2"/>
        <v>0</v>
      </c>
      <c r="M36" s="28">
        <f t="shared" si="2"/>
        <v>1986280</v>
      </c>
      <c r="N36" s="28">
        <f t="shared" si="2"/>
        <v>-1090752</v>
      </c>
      <c r="O36" s="28">
        <f t="shared" si="2"/>
        <v>11742770</v>
      </c>
      <c r="P36" s="28">
        <f t="shared" si="2"/>
        <v>-11109995</v>
      </c>
      <c r="Q36" s="28">
        <f t="shared" si="2"/>
        <v>-2856261</v>
      </c>
      <c r="R36" s="28">
        <f t="shared" si="2"/>
        <v>-2223486</v>
      </c>
      <c r="S36" s="28">
        <f t="shared" si="2"/>
        <v>2909030</v>
      </c>
      <c r="T36" s="28">
        <f t="shared" si="2"/>
        <v>-927986</v>
      </c>
      <c r="U36" s="28">
        <f t="shared" si="2"/>
        <v>-313077</v>
      </c>
      <c r="V36" s="28">
        <f t="shared" si="2"/>
        <v>1667967</v>
      </c>
      <c r="W36" s="28">
        <f t="shared" si="2"/>
        <v>-6847273</v>
      </c>
      <c r="X36" s="28">
        <f t="shared" si="2"/>
        <v>86443399</v>
      </c>
      <c r="Y36" s="28">
        <f t="shared" si="2"/>
        <v>-93290672</v>
      </c>
      <c r="Z36" s="29">
        <f>+IF(X36&lt;&gt;0,+(Y36/X36)*100,0)</f>
        <v>-107.92110569368056</v>
      </c>
      <c r="AA36" s="30">
        <f>SUM(AA31:AA35)</f>
        <v>6919002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-2428511034</v>
      </c>
      <c r="D38" s="32">
        <f>+D17+D27+D36</f>
        <v>0</v>
      </c>
      <c r="E38" s="33">
        <f t="shared" si="3"/>
        <v>-2465956216</v>
      </c>
      <c r="F38" s="2">
        <f t="shared" si="3"/>
        <v>-2617355097</v>
      </c>
      <c r="G38" s="2">
        <f t="shared" si="3"/>
        <v>1121719409</v>
      </c>
      <c r="H38" s="2">
        <f t="shared" si="3"/>
        <v>-340319863</v>
      </c>
      <c r="I38" s="2">
        <f t="shared" si="3"/>
        <v>1366952335</v>
      </c>
      <c r="J38" s="2">
        <f t="shared" si="3"/>
        <v>2148351881</v>
      </c>
      <c r="K38" s="2">
        <f t="shared" si="3"/>
        <v>-221459229</v>
      </c>
      <c r="L38" s="2">
        <f t="shared" si="3"/>
        <v>-225439123</v>
      </c>
      <c r="M38" s="2">
        <f t="shared" si="3"/>
        <v>-185033745</v>
      </c>
      <c r="N38" s="2">
        <f t="shared" si="3"/>
        <v>-631932097</v>
      </c>
      <c r="O38" s="2">
        <f t="shared" si="3"/>
        <v>-143267695</v>
      </c>
      <c r="P38" s="2">
        <f t="shared" si="3"/>
        <v>-266426399</v>
      </c>
      <c r="Q38" s="2">
        <f t="shared" si="3"/>
        <v>-244496565</v>
      </c>
      <c r="R38" s="2">
        <f t="shared" si="3"/>
        <v>-654190659</v>
      </c>
      <c r="S38" s="2">
        <f t="shared" si="3"/>
        <v>-149474910</v>
      </c>
      <c r="T38" s="2">
        <f t="shared" si="3"/>
        <v>-145317504</v>
      </c>
      <c r="U38" s="2">
        <f t="shared" si="3"/>
        <v>-362177427</v>
      </c>
      <c r="V38" s="2">
        <f t="shared" si="3"/>
        <v>-656969841</v>
      </c>
      <c r="W38" s="2">
        <f t="shared" si="3"/>
        <v>205259284</v>
      </c>
      <c r="X38" s="2">
        <f t="shared" si="3"/>
        <v>-2529869611</v>
      </c>
      <c r="Y38" s="2">
        <f t="shared" si="3"/>
        <v>2735128895</v>
      </c>
      <c r="Z38" s="34">
        <f>+IF(X38&lt;&gt;0,+(Y38/X38)*100,0)</f>
        <v>-108.11343332112938</v>
      </c>
      <c r="AA38" s="35">
        <f>+AA17+AA27+AA36</f>
        <v>-2617355097</v>
      </c>
    </row>
    <row r="39" spans="1:27" ht="12.75">
      <c r="A39" s="23" t="s">
        <v>59</v>
      </c>
      <c r="B39" s="17"/>
      <c r="C39" s="32">
        <v>-195611309</v>
      </c>
      <c r="D39" s="32"/>
      <c r="E39" s="33">
        <v>431162225</v>
      </c>
      <c r="F39" s="2"/>
      <c r="G39" s="2">
        <v>425860369</v>
      </c>
      <c r="H39" s="2">
        <f>+G40+H60</f>
        <v>1566437589</v>
      </c>
      <c r="I39" s="2">
        <f>+H40+I60</f>
        <v>1226117726</v>
      </c>
      <c r="J39" s="2">
        <f>+G39</f>
        <v>425860369</v>
      </c>
      <c r="K39" s="2">
        <f>+I40+K60</f>
        <v>2814856367</v>
      </c>
      <c r="L39" s="2">
        <f>+K40+L60</f>
        <v>2815183444</v>
      </c>
      <c r="M39" s="2">
        <f>+L40+M60</f>
        <v>2589860093</v>
      </c>
      <c r="N39" s="2">
        <f>+K39</f>
        <v>2814856367</v>
      </c>
      <c r="O39" s="2">
        <f>+M40+O60</f>
        <v>2404211158</v>
      </c>
      <c r="P39" s="2">
        <f>+O40+P60</f>
        <v>2260943463</v>
      </c>
      <c r="Q39" s="2">
        <f>+P40+Q60</f>
        <v>2019235346</v>
      </c>
      <c r="R39" s="2">
        <f>+O39</f>
        <v>2404211158</v>
      </c>
      <c r="S39" s="2">
        <f>+Q40+S60</f>
        <v>1750681336</v>
      </c>
      <c r="T39" s="2">
        <f>+S40+T60</f>
        <v>1601113837</v>
      </c>
      <c r="U39" s="2">
        <f>+T40+U60</f>
        <v>1461347583</v>
      </c>
      <c r="V39" s="2">
        <f>+S39</f>
        <v>1750681336</v>
      </c>
      <c r="W39" s="2">
        <f>+G39</f>
        <v>425860369</v>
      </c>
      <c r="X39" s="2"/>
      <c r="Y39" s="2">
        <f>+W39-X39</f>
        <v>425860369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-2624122343</v>
      </c>
      <c r="D40" s="43">
        <f aca="true" t="shared" si="4" ref="D40:AA40">+D38+D39</f>
        <v>0</v>
      </c>
      <c r="E40" s="44">
        <f t="shared" si="4"/>
        <v>-2034793991</v>
      </c>
      <c r="F40" s="45">
        <f t="shared" si="4"/>
        <v>-2617355097</v>
      </c>
      <c r="G40" s="45">
        <f t="shared" si="4"/>
        <v>1547579778</v>
      </c>
      <c r="H40" s="45">
        <f t="shared" si="4"/>
        <v>1226117726</v>
      </c>
      <c r="I40" s="45">
        <f t="shared" si="4"/>
        <v>2593070061</v>
      </c>
      <c r="J40" s="45">
        <f>+I40</f>
        <v>2593070061</v>
      </c>
      <c r="K40" s="45">
        <f t="shared" si="4"/>
        <v>2593397138</v>
      </c>
      <c r="L40" s="45">
        <f t="shared" si="4"/>
        <v>2589744321</v>
      </c>
      <c r="M40" s="45">
        <f t="shared" si="4"/>
        <v>2404826348</v>
      </c>
      <c r="N40" s="45">
        <f>+M40</f>
        <v>2404826348</v>
      </c>
      <c r="O40" s="45">
        <f t="shared" si="4"/>
        <v>2260943463</v>
      </c>
      <c r="P40" s="45">
        <f t="shared" si="4"/>
        <v>1994517064</v>
      </c>
      <c r="Q40" s="45">
        <f t="shared" si="4"/>
        <v>1774738781</v>
      </c>
      <c r="R40" s="45">
        <f>+Q40</f>
        <v>1774738781</v>
      </c>
      <c r="S40" s="45">
        <f t="shared" si="4"/>
        <v>1601206426</v>
      </c>
      <c r="T40" s="45">
        <f t="shared" si="4"/>
        <v>1455796333</v>
      </c>
      <c r="U40" s="45">
        <f t="shared" si="4"/>
        <v>1099170156</v>
      </c>
      <c r="V40" s="45">
        <f>+U40</f>
        <v>1099170156</v>
      </c>
      <c r="W40" s="45">
        <f>+V40</f>
        <v>1099170156</v>
      </c>
      <c r="X40" s="45">
        <f t="shared" si="4"/>
        <v>-2529869611</v>
      </c>
      <c r="Y40" s="45">
        <f t="shared" si="4"/>
        <v>3160989264</v>
      </c>
      <c r="Z40" s="46">
        <f>+IF(X40&lt;&gt;0,+(Y40/X40)*100,0)</f>
        <v>-124.94672651332938</v>
      </c>
      <c r="AA40" s="47">
        <f t="shared" si="4"/>
        <v>-2617355097</v>
      </c>
    </row>
    <row r="41" spans="1:27" ht="12.75">
      <c r="A41" s="48" t="s">
        <v>73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74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21" ht="12.75" hidden="1">
      <c r="G60">
        <v>425860369</v>
      </c>
      <c r="H60">
        <v>18857811</v>
      </c>
      <c r="J60">
        <v>425860369</v>
      </c>
      <c r="K60">
        <v>221786306</v>
      </c>
      <c r="L60">
        <v>221786306</v>
      </c>
      <c r="M60">
        <v>115772</v>
      </c>
      <c r="N60">
        <v>221786306</v>
      </c>
      <c r="O60">
        <v>-615190</v>
      </c>
      <c r="Q60">
        <v>24718282</v>
      </c>
      <c r="R60">
        <v>-615190</v>
      </c>
      <c r="S60">
        <v>-24057445</v>
      </c>
      <c r="T60">
        <v>-92589</v>
      </c>
      <c r="U60">
        <v>5551250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2020-08-02T17:00:40Z</dcterms:created>
  <dcterms:modified xsi:type="dcterms:W3CDTF">2020-08-02T17:03:05Z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